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LABOR FORCE and EMPLOYMENT\Employment\2022\"/>
    </mc:Choice>
  </mc:AlternateContent>
  <bookViews>
    <workbookView xWindow="0" yWindow="0" windowWidth="16050" windowHeight="7380"/>
  </bookViews>
  <sheets>
    <sheet name=".04b" sheetId="1" r:id="rId1"/>
    <sheet name="Sheet1" sheetId="2" r:id="rId2"/>
  </sheets>
  <externalReferences>
    <externalReference r:id="rId3"/>
  </externalReferences>
  <definedNames>
    <definedName name="_xlnm.Print_Area" localSheetId="0">'.04b'!$A$1:$L$77</definedName>
    <definedName name="Recover">[1]Macro1!$A$71</definedName>
    <definedName name="TableName">"Dummy"</definedName>
    <definedName name="Z_2C045F60_6AB2_44F0_B91E_AB5C1A883BD2_.wvu.PrintArea" localSheetId="0" hidden="1">'.04b'!$A$1:$J$77</definedName>
  </definedNames>
  <calcPr calcId="152511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" l="1"/>
  <c r="C96" i="2" l="1"/>
  <c r="C93" i="2"/>
  <c r="C90" i="2"/>
  <c r="C87" i="2"/>
  <c r="C84" i="2"/>
  <c r="C81" i="2"/>
  <c r="C78" i="2"/>
  <c r="C75" i="2"/>
  <c r="C72" i="2"/>
  <c r="C69" i="2"/>
  <c r="C66" i="2"/>
  <c r="C63" i="2"/>
  <c r="C60" i="2"/>
  <c r="C57" i="2"/>
  <c r="C54" i="2"/>
  <c r="C51" i="2"/>
  <c r="C48" i="2"/>
  <c r="C45" i="2"/>
  <c r="C39" i="2"/>
  <c r="C36" i="2"/>
  <c r="C35" i="2"/>
  <c r="C32" i="2"/>
  <c r="C95" i="2"/>
  <c r="C94" i="2"/>
  <c r="C92" i="2"/>
  <c r="C91" i="2"/>
  <c r="C89" i="2"/>
  <c r="C88" i="2"/>
  <c r="C86" i="2"/>
  <c r="C85" i="2"/>
  <c r="C83" i="2"/>
  <c r="C82" i="2"/>
  <c r="C80" i="2"/>
  <c r="C79" i="2"/>
  <c r="C77" i="2"/>
  <c r="C76" i="2"/>
  <c r="C74" i="2"/>
  <c r="C73" i="2"/>
  <c r="C71" i="2"/>
  <c r="C70" i="2"/>
  <c r="C68" i="2"/>
  <c r="C67" i="2"/>
  <c r="C65" i="2"/>
  <c r="C64" i="2"/>
  <c r="C62" i="2"/>
  <c r="C61" i="2"/>
  <c r="C59" i="2"/>
  <c r="C58" i="2"/>
  <c r="C56" i="2"/>
  <c r="C55" i="2"/>
  <c r="C53" i="2"/>
  <c r="C52" i="2"/>
  <c r="C50" i="2"/>
  <c r="C49" i="2"/>
  <c r="C47" i="2"/>
  <c r="C46" i="2"/>
  <c r="C44" i="2"/>
  <c r="C43" i="2"/>
  <c r="C41" i="2"/>
  <c r="C40" i="2"/>
  <c r="C38" i="2"/>
  <c r="C37" i="2"/>
  <c r="C34" i="2"/>
  <c r="N74" i="1" l="1"/>
  <c r="N68" i="1"/>
  <c r="N65" i="1"/>
  <c r="N62" i="1"/>
  <c r="N59" i="1"/>
  <c r="N56" i="1"/>
  <c r="N53" i="1"/>
  <c r="N50" i="1"/>
  <c r="N47" i="1"/>
  <c r="N44" i="1"/>
  <c r="N41" i="1"/>
  <c r="N38" i="1"/>
  <c r="N35" i="1"/>
  <c r="N32" i="1"/>
  <c r="N29" i="1"/>
  <c r="N26" i="1"/>
  <c r="N23" i="1"/>
  <c r="N18" i="1"/>
  <c r="N20" i="1"/>
  <c r="N19" i="1"/>
  <c r="N16" i="1"/>
  <c r="N17" i="1"/>
  <c r="N14" i="1"/>
  <c r="F18" i="1" l="1"/>
  <c r="F17" i="1"/>
  <c r="F16" i="1"/>
  <c r="F15" i="1"/>
  <c r="D10" i="1"/>
</calcChain>
</file>

<file path=xl/sharedStrings.xml><?xml version="1.0" encoding="utf-8"?>
<sst xmlns="http://schemas.openxmlformats.org/spreadsheetml/2006/main" count="174" uniqueCount="54">
  <si>
    <t>Industry</t>
  </si>
  <si>
    <t>Total</t>
  </si>
  <si>
    <t>Agriculture and Fishing</t>
  </si>
  <si>
    <t xml:space="preserve">     Caymanian</t>
  </si>
  <si>
    <t xml:space="preserve">     Non-Caymanian</t>
  </si>
  <si>
    <t xml:space="preserve">Manufacturing, Mining and Quarrying </t>
  </si>
  <si>
    <t>Electricity, Gas, Steam and Air Conditioning Supply, Water Supply and Sewerage</t>
  </si>
  <si>
    <t>Construction</t>
  </si>
  <si>
    <t>Wholesale and Retail</t>
  </si>
  <si>
    <t xml:space="preserve">Accommodation </t>
  </si>
  <si>
    <t>Restaurants and Mobile Food Services Activities</t>
  </si>
  <si>
    <t>Transportation and Storage</t>
  </si>
  <si>
    <t>Information and Communication</t>
  </si>
  <si>
    <t>Financial Services</t>
  </si>
  <si>
    <t xml:space="preserve">Real Estate Activities </t>
  </si>
  <si>
    <t>Professional, Scientific and Technical activities</t>
  </si>
  <si>
    <t>Administrative and Support Service Activities</t>
  </si>
  <si>
    <t>General Public Administration Activities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</si>
  <si>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</si>
  <si>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</si>
  <si>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</si>
  <si>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</si>
  <si>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</si>
  <si>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Extra-territorial organizations</t>
  </si>
  <si>
    <t>DK/NS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</si>
  <si>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 (ESO)</t>
    </r>
  </si>
  <si>
    <t>Caymanian</t>
  </si>
  <si>
    <t>PR-WRW</t>
  </si>
  <si>
    <t>Non Caymanian</t>
  </si>
  <si>
    <t>Status Distribution</t>
  </si>
  <si>
    <t>#</t>
  </si>
  <si>
    <t>%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</si>
  <si>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</si>
  <si>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</si>
  <si>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</si>
  <si>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</si>
  <si>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</si>
  <si>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…</t>
  </si>
  <si>
    <t>Wholesale and retail trade; repair of motor vehicles and motorcycles</t>
  </si>
  <si>
    <t>Transportation and storage</t>
  </si>
  <si>
    <t>Accommodation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</si>
  <si>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</si>
  <si>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</si>
  <si>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</si>
  <si>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</si>
  <si>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</si>
  <si>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</si>
  <si>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</si>
  <si>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</si>
  <si>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</si>
  <si>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Not Stated</t>
  </si>
  <si>
    <t>Manufacturing, Mining and quarrying</t>
  </si>
  <si>
    <t>Activities of extraterritorial organizations and bodies</t>
  </si>
  <si>
    <t>Employment by Industry and Status, 2011 - 2022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</si>
</sst>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9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0" fillId="0" borderId="0" xfId="0" applyFill="1" applyBorder="1"/>
    <xf numFmtId="164" fontId="0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164" fontId="0" fillId="0" borderId="3" xfId="1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64" fontId="0" fillId="0" borderId="0" xfId="1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2" applyNumberFormat="1" applyFont="1" applyFill="1" applyBorder="1" applyAlignment="1">
      <alignment horizontal="right" vertical="center"/>
    </xf>
    <xf numFmtId="0" fontId="7" fillId="2" borderId="1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7" fillId="2" borderId="0" xfId="1" applyNumberFormat="1" applyFont="1" applyFill="1" applyBorder="1"/>
    <xf numFmtId="165" fontId="7" fillId="2" borderId="0" xfId="1" applyNumberFormat="1" applyFont="1" applyFill="1" applyBorder="1"/>
    <xf numFmtId="165" fontId="1" fillId="2" borderId="0" xfId="1" applyNumberFormat="1" applyFont="1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165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0" fontId="0" fillId="2" borderId="3" xfId="0" applyFill="1" applyBorder="1"/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/>
    <xf numFmtId="164" fontId="4" fillId="2" borderId="0" xfId="1" applyNumberFormat="1" applyFont="1" applyFill="1" applyBorder="1" applyAlignment="1">
      <alignment horizontal="right"/>
    </xf>
    <xf numFmtId="164" fontId="4" fillId="0" borderId="0" xfId="0" applyNumberFormat="1" applyFont="1"/>
    <xf numFmtId="166" fontId="0" fillId="2" borderId="0" xfId="0" applyNumberFormat="1" applyFill="1" applyBorder="1"/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</cellXfs>
  <cellStyles count="10">
    <cellStyle name="Comma" xfId="1" builtinId="3"/>
    <cellStyle name="Comma 2" xfId="3"/>
    <cellStyle name="Comma 2 2" xfId="2"/>
    <cellStyle name="Comma 2 3" xfId="4"/>
    <cellStyle name="Comma 3" xfId="5"/>
    <cellStyle name="Comma 3 2" xfId="6"/>
    <cellStyle name="Comma 4" xfId="7"/>
    <cellStyle name="Comma 5" xfId="8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57150</xdr:rowOff>
        </xdr:from>
        <xdr:to>
          <xdr:col>1</xdr:col>
          <xdr:colOff>428625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0%20Compendium/Data/Work%20Permits%20by%20Nationality%2031-de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P77"/>
  <sheetViews>
    <sheetView tabSelected="1" topLeftCell="C1" zoomScaleNormal="100" zoomScaleSheetLayoutView="90" workbookViewId="0">
      <selection activeCell="C8" sqref="C8"/>
    </sheetView>
  </sheetViews>
  <sheetFormatPr defaultColWidth="9.140625" defaultRowHeight="12.75" x14ac:dyDescent="0.2"/>
  <cols>
    <col min="1" max="2" width="9.140625" style="1"/>
    <col min="3" max="3" width="31.7109375" style="1" customWidth="1"/>
    <col min="4" max="4" width="14.28515625" style="1" hidden="1" customWidth="1"/>
    <col min="5" max="5" width="13.7109375" style="1" hidden="1" customWidth="1"/>
    <col min="6" max="6" width="10.85546875" style="1" hidden="1" customWidth="1"/>
    <col min="7" max="7" width="13.42578125" style="1" hidden="1" customWidth="1"/>
    <col min="8" max="8" width="12" style="1" hidden="1" customWidth="1"/>
    <col min="9" max="9" width="12" style="1" customWidth="1"/>
    <col min="10" max="11" width="12.140625" style="1" customWidth="1"/>
    <col min="12" max="12" width="9.140625" style="1"/>
    <col min="13" max="13" width="9.140625" style="2"/>
    <col min="14" max="14" width="11.7109375" style="1" bestFit="1" customWidth="1"/>
    <col min="15" max="15" width="10.140625" style="1" bestFit="1" customWidth="1"/>
    <col min="16" max="16384" width="9.140625" style="1"/>
  </cols>
  <sheetData>
    <row r="5" spans="2:16" ht="15" x14ac:dyDescent="0.25">
      <c r="E5" s="20"/>
      <c r="F5" s="20"/>
      <c r="G5" s="20"/>
      <c r="H5" s="20"/>
    </row>
    <row r="7" spans="2:16" ht="33.75" customHeight="1" x14ac:dyDescent="0.25">
      <c r="B7" s="3"/>
      <c r="C7" s="41" t="s">
        <v>53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2:16" ht="27.75" customHeight="1" x14ac:dyDescent="0.2">
      <c r="C8" s="4" t="s">
        <v>0</v>
      </c>
      <c r="D8" s="5">
        <v>2010</v>
      </c>
      <c r="E8" s="5">
        <v>2011</v>
      </c>
      <c r="F8" s="5">
        <v>2012</v>
      </c>
      <c r="G8" s="5">
        <v>2013</v>
      </c>
      <c r="H8" s="5">
        <v>2014</v>
      </c>
      <c r="I8" s="5">
        <v>2015</v>
      </c>
      <c r="J8" s="5">
        <v>2016</v>
      </c>
      <c r="K8" s="5">
        <v>2017</v>
      </c>
      <c r="L8" s="5">
        <v>2018</v>
      </c>
      <c r="M8" s="5">
        <v>2019</v>
      </c>
      <c r="N8" s="5">
        <v>2020</v>
      </c>
      <c r="O8" s="5">
        <v>2021</v>
      </c>
      <c r="P8" s="5">
        <v>2022</v>
      </c>
    </row>
    <row r="9" spans="2:16" ht="15" x14ac:dyDescent="0.2"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6" ht="24.75" customHeight="1" x14ac:dyDescent="0.2">
      <c r="C10" s="8" t="s">
        <v>1</v>
      </c>
      <c r="D10" s="9">
        <f>+D12+D15+D18+D21+D24+D27+D30+D33+D36+D39+D42+D45+D48+D51+D54+D57+D60+D63+D66+D69+D72</f>
        <v>34982.80139471549</v>
      </c>
      <c r="E10" s="9">
        <v>35267.001023705452</v>
      </c>
      <c r="F10" s="9">
        <v>36401.331900067926</v>
      </c>
      <c r="G10" s="10">
        <v>36105.910000000003</v>
      </c>
      <c r="H10" s="9">
        <v>37722.530796464052</v>
      </c>
      <c r="I10" s="21">
        <v>39138.211303649252</v>
      </c>
      <c r="J10" s="21">
        <v>40411</v>
      </c>
      <c r="K10" s="21">
        <v>40856</v>
      </c>
      <c r="L10" s="21">
        <v>44887</v>
      </c>
      <c r="M10" s="21">
        <v>47393.855453780219</v>
      </c>
      <c r="N10" s="21">
        <v>41643.839848595693</v>
      </c>
      <c r="O10" s="21">
        <v>44441.231934869145</v>
      </c>
      <c r="P10" s="21">
        <v>52764</v>
      </c>
    </row>
    <row r="11" spans="2:16" x14ac:dyDescent="0.2"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6" ht="15" x14ac:dyDescent="0.2">
      <c r="C12" s="8" t="s">
        <v>2</v>
      </c>
      <c r="D12" s="9">
        <v>214.61034917500044</v>
      </c>
      <c r="E12" s="9">
        <v>181.53112099918931</v>
      </c>
      <c r="F12" s="9">
        <v>254.4865474991374</v>
      </c>
      <c r="G12" s="9">
        <v>299.8</v>
      </c>
      <c r="H12" s="9">
        <v>270.43237911319295</v>
      </c>
      <c r="I12" s="9">
        <v>242.20344857283217</v>
      </c>
      <c r="J12" s="9">
        <v>279</v>
      </c>
      <c r="K12" s="9">
        <v>373</v>
      </c>
      <c r="L12" s="9">
        <v>283</v>
      </c>
      <c r="M12" s="9">
        <v>566.59146727034602</v>
      </c>
      <c r="N12" s="9">
        <v>418.8326009689452</v>
      </c>
      <c r="O12" s="9">
        <v>326.48695049248062</v>
      </c>
      <c r="P12" s="9">
        <v>317</v>
      </c>
    </row>
    <row r="13" spans="2:16" x14ac:dyDescent="0.2">
      <c r="C13" s="13" t="s">
        <v>3</v>
      </c>
      <c r="D13" s="12">
        <v>55.17321508900001</v>
      </c>
      <c r="E13" s="12">
        <v>17.767534386236399</v>
      </c>
      <c r="F13" s="12">
        <v>30.799617407938801</v>
      </c>
      <c r="G13" s="12">
        <v>140.5</v>
      </c>
      <c r="H13" s="12">
        <v>85.282126811782589</v>
      </c>
      <c r="I13" s="12">
        <v>19.884023163379499</v>
      </c>
      <c r="J13" s="12">
        <v>44</v>
      </c>
      <c r="K13" s="12">
        <v>207</v>
      </c>
      <c r="L13" s="12">
        <v>68</v>
      </c>
      <c r="M13" s="12">
        <v>142.93420045906652</v>
      </c>
      <c r="N13" s="12">
        <v>47.5361407919548</v>
      </c>
      <c r="O13" s="12">
        <v>90.522653978188558</v>
      </c>
      <c r="P13" s="12">
        <v>117</v>
      </c>
    </row>
    <row r="14" spans="2:16" x14ac:dyDescent="0.2">
      <c r="C14" s="13" t="s">
        <v>4</v>
      </c>
      <c r="D14" s="12">
        <v>159.43713408600013</v>
      </c>
      <c r="E14" s="12">
        <v>163.76358661295291</v>
      </c>
      <c r="F14" s="12">
        <v>223.6869300911986</v>
      </c>
      <c r="G14" s="12">
        <v>159.30000000000001</v>
      </c>
      <c r="H14" s="12">
        <v>185.15025230141038</v>
      </c>
      <c r="I14" s="12">
        <v>222.31942540945266</v>
      </c>
      <c r="J14" s="12">
        <v>235</v>
      </c>
      <c r="K14" s="12">
        <v>166</v>
      </c>
      <c r="L14" s="12">
        <v>215</v>
      </c>
      <c r="M14" s="12">
        <v>423.6572668112795</v>
      </c>
      <c r="N14" s="12">
        <f>25+346.543362831858</f>
        <v>371.54336283185802</v>
      </c>
      <c r="O14" s="12">
        <v>235.96429651429207</v>
      </c>
      <c r="P14" s="12">
        <v>200</v>
      </c>
    </row>
    <row r="15" spans="2:16" ht="30" x14ac:dyDescent="0.2">
      <c r="C15" s="8" t="s">
        <v>5</v>
      </c>
      <c r="D15" s="9">
        <v>824.32256127899564</v>
      </c>
      <c r="E15" s="9">
        <v>1334.9344713975152</v>
      </c>
      <c r="F15" s="9">
        <f>220+993</f>
        <v>1213</v>
      </c>
      <c r="G15" s="9">
        <v>978.65000000000009</v>
      </c>
      <c r="H15" s="9">
        <v>779.76107992172626</v>
      </c>
      <c r="I15" s="9">
        <v>558.0558124829646</v>
      </c>
      <c r="J15" s="9">
        <v>660</v>
      </c>
      <c r="K15" s="9">
        <v>677</v>
      </c>
      <c r="L15" s="9">
        <v>847</v>
      </c>
      <c r="M15" s="9">
        <v>845.74193604601874</v>
      </c>
      <c r="N15" s="9">
        <v>924</v>
      </c>
      <c r="O15" s="9">
        <v>822.86721314316378</v>
      </c>
      <c r="P15" s="9">
        <v>695</v>
      </c>
    </row>
    <row r="16" spans="2:16" x14ac:dyDescent="0.2">
      <c r="C16" s="13" t="s">
        <v>3</v>
      </c>
      <c r="D16" s="12">
        <v>319.7507376749993</v>
      </c>
      <c r="E16" s="12">
        <v>458.07926577451167</v>
      </c>
      <c r="F16" s="12">
        <f>108+508</f>
        <v>616</v>
      </c>
      <c r="G16" s="12">
        <v>408.99</v>
      </c>
      <c r="H16" s="12">
        <v>447.88219897405281</v>
      </c>
      <c r="I16" s="12">
        <v>239.37209494109152</v>
      </c>
      <c r="J16" s="12">
        <v>259</v>
      </c>
      <c r="K16" s="12">
        <v>368</v>
      </c>
      <c r="L16" s="12">
        <v>498</v>
      </c>
      <c r="M16" s="12">
        <v>457.38944146901292</v>
      </c>
      <c r="N16" s="12">
        <f>48+356.521055939661</f>
        <v>404.52105593966098</v>
      </c>
      <c r="O16" s="12">
        <v>318.36142127426655</v>
      </c>
      <c r="P16" s="12">
        <v>235</v>
      </c>
    </row>
    <row r="17" spans="3:16" ht="18" customHeight="1" x14ac:dyDescent="0.2">
      <c r="C17" s="13" t="s">
        <v>4</v>
      </c>
      <c r="D17" s="12">
        <v>504.57182360399685</v>
      </c>
      <c r="E17" s="12">
        <v>876.8552056230036</v>
      </c>
      <c r="F17" s="12">
        <f>485+112</f>
        <v>597</v>
      </c>
      <c r="G17" s="12">
        <v>569.66</v>
      </c>
      <c r="H17" s="12">
        <v>331.87888094767328</v>
      </c>
      <c r="I17" s="12">
        <v>318.68371754187308</v>
      </c>
      <c r="J17" s="12">
        <v>401</v>
      </c>
      <c r="K17" s="12">
        <v>309</v>
      </c>
      <c r="L17" s="12">
        <v>349</v>
      </c>
      <c r="M17" s="12">
        <v>388.35249457700627</v>
      </c>
      <c r="N17" s="12">
        <f>99+99+322</f>
        <v>520</v>
      </c>
      <c r="O17" s="12">
        <v>504.50579186889729</v>
      </c>
      <c r="P17" s="12">
        <v>462</v>
      </c>
    </row>
    <row r="18" spans="3:16" ht="55.5" customHeight="1" x14ac:dyDescent="0.2">
      <c r="C18" s="8" t="s">
        <v>6</v>
      </c>
      <c r="D18" s="9">
        <v>440.6039367829984</v>
      </c>
      <c r="E18" s="9">
        <v>571.51256708130916</v>
      </c>
      <c r="F18" s="9">
        <f>200+327</f>
        <v>527</v>
      </c>
      <c r="G18" s="9">
        <v>450.56</v>
      </c>
      <c r="H18" s="9">
        <v>448.13858159354402</v>
      </c>
      <c r="I18" s="9">
        <v>580.58658281588055</v>
      </c>
      <c r="J18" s="9">
        <v>263</v>
      </c>
      <c r="K18" s="9">
        <v>324</v>
      </c>
      <c r="L18" s="9">
        <v>438</v>
      </c>
      <c r="M18" s="9">
        <v>455.67432994703978</v>
      </c>
      <c r="N18" s="9">
        <f>191.129590116974+144</f>
        <v>335.12959011697399</v>
      </c>
      <c r="O18" s="9">
        <v>548.22917370299899</v>
      </c>
      <c r="P18" s="9">
        <v>714</v>
      </c>
    </row>
    <row r="19" spans="3:16" ht="17.25" customHeight="1" x14ac:dyDescent="0.2">
      <c r="C19" s="13" t="s">
        <v>3</v>
      </c>
      <c r="D19" s="12">
        <v>365.92372695199907</v>
      </c>
      <c r="E19" s="12">
        <v>455.75328881393119</v>
      </c>
      <c r="F19" s="12">
        <v>508.19368723099029</v>
      </c>
      <c r="G19" s="12">
        <v>374.17</v>
      </c>
      <c r="H19" s="12">
        <v>377.97310923477244</v>
      </c>
      <c r="I19" s="12">
        <v>374.71492194172481</v>
      </c>
      <c r="J19" s="12">
        <v>215</v>
      </c>
      <c r="K19" s="12">
        <v>253</v>
      </c>
      <c r="L19" s="12">
        <v>384</v>
      </c>
      <c r="M19" s="12">
        <v>314.45524100994635</v>
      </c>
      <c r="N19" s="12">
        <f>166.376492771842+119</f>
        <v>285.37649277184198</v>
      </c>
      <c r="O19" s="12">
        <v>425.1529243010861</v>
      </c>
      <c r="P19" s="12">
        <v>503</v>
      </c>
    </row>
    <row r="20" spans="3:16" x14ac:dyDescent="0.2">
      <c r="C20" s="13" t="s">
        <v>4</v>
      </c>
      <c r="D20" s="12">
        <v>74.680209830999956</v>
      </c>
      <c r="E20" s="12">
        <v>115.75927826737799</v>
      </c>
      <c r="F20" s="12">
        <v>18.640577507599971</v>
      </c>
      <c r="G20" s="12">
        <v>76.39</v>
      </c>
      <c r="H20" s="12">
        <v>70.165472358771595</v>
      </c>
      <c r="I20" s="12">
        <v>205.87166087415574</v>
      </c>
      <c r="J20" s="12">
        <v>48</v>
      </c>
      <c r="K20" s="12">
        <v>71</v>
      </c>
      <c r="L20" s="12">
        <v>54</v>
      </c>
      <c r="M20" s="12">
        <v>141.2190889370932</v>
      </c>
      <c r="N20" s="12">
        <f>24.7530973451327+25</f>
        <v>49.753097345132701</v>
      </c>
      <c r="O20" s="12">
        <v>123.07624940191286</v>
      </c>
      <c r="P20" s="12">
        <v>211</v>
      </c>
    </row>
    <row r="21" spans="3:16" ht="15" x14ac:dyDescent="0.2">
      <c r="C21" s="8" t="s">
        <v>7</v>
      </c>
      <c r="D21" s="9">
        <v>3957.1516066433833</v>
      </c>
      <c r="E21" s="9">
        <v>3467.5328773875494</v>
      </c>
      <c r="F21" s="9">
        <v>3830.3351703422786</v>
      </c>
      <c r="G21" s="9">
        <v>4168.6400000000003</v>
      </c>
      <c r="H21" s="9">
        <v>3380.0431625456877</v>
      </c>
      <c r="I21" s="9">
        <v>3923.9419756264638</v>
      </c>
      <c r="J21" s="9">
        <v>4006</v>
      </c>
      <c r="K21" s="9">
        <v>5114</v>
      </c>
      <c r="L21" s="9">
        <v>5130</v>
      </c>
      <c r="M21" s="9">
        <v>5368.4680329678304</v>
      </c>
      <c r="N21" s="9">
        <v>5073.7821996518032</v>
      </c>
      <c r="O21" s="9">
        <v>6323.6027423115229</v>
      </c>
      <c r="P21" s="9">
        <v>7333</v>
      </c>
    </row>
    <row r="22" spans="3:16" x14ac:dyDescent="0.2">
      <c r="C22" s="13" t="s">
        <v>3</v>
      </c>
      <c r="D22" s="12">
        <v>1449.954777961985</v>
      </c>
      <c r="E22" s="12">
        <v>1413.6494943636421</v>
      </c>
      <c r="F22" s="12">
        <v>1462.9818268770948</v>
      </c>
      <c r="G22" s="12">
        <v>1625.29</v>
      </c>
      <c r="H22" s="12">
        <v>1646.7126152577696</v>
      </c>
      <c r="I22" s="12">
        <v>1839.5002696833317</v>
      </c>
      <c r="J22" s="12">
        <v>1544</v>
      </c>
      <c r="K22" s="12">
        <v>1882</v>
      </c>
      <c r="L22" s="12">
        <v>1878</v>
      </c>
      <c r="M22" s="12">
        <v>1943.9051262433015</v>
      </c>
      <c r="N22" s="12">
        <v>1806.3733500942842</v>
      </c>
      <c r="O22" s="12">
        <v>2139.0187341996148</v>
      </c>
      <c r="P22" s="12">
        <v>2329</v>
      </c>
    </row>
    <row r="23" spans="3:16" x14ac:dyDescent="0.2">
      <c r="C23" s="13" t="s">
        <v>4</v>
      </c>
      <c r="D23" s="12">
        <v>2507.1968286810989</v>
      </c>
      <c r="E23" s="12">
        <v>2053.8833830239073</v>
      </c>
      <c r="F23" s="12">
        <v>2367.3533434651836</v>
      </c>
      <c r="G23" s="12">
        <v>2543.35</v>
      </c>
      <c r="H23" s="12">
        <v>1733.3305472879242</v>
      </c>
      <c r="I23" s="12">
        <v>2084.4417059431321</v>
      </c>
      <c r="J23" s="12">
        <v>2462</v>
      </c>
      <c r="K23" s="12">
        <v>3232</v>
      </c>
      <c r="L23" s="12">
        <v>3252</v>
      </c>
      <c r="M23" s="12">
        <v>3424.5629067245141</v>
      </c>
      <c r="N23" s="12">
        <f>322+2945.61858407079</f>
        <v>3267.6185840707899</v>
      </c>
      <c r="O23" s="12">
        <v>4184.5840081119086</v>
      </c>
      <c r="P23" s="12">
        <v>5004</v>
      </c>
    </row>
    <row r="24" spans="3:16" ht="15" x14ac:dyDescent="0.2">
      <c r="C24" s="8" t="s">
        <v>8</v>
      </c>
      <c r="D24" s="9">
        <v>4240.6886950643475</v>
      </c>
      <c r="E24" s="9">
        <v>4037.8209092104107</v>
      </c>
      <c r="F24" s="9">
        <v>4676.4959861995194</v>
      </c>
      <c r="G24" s="9">
        <v>4924.46</v>
      </c>
      <c r="H24" s="9">
        <v>4513.1348896494392</v>
      </c>
      <c r="I24" s="9">
        <v>5017.5203229415147</v>
      </c>
      <c r="J24" s="9">
        <v>4881</v>
      </c>
      <c r="K24" s="9">
        <v>5021</v>
      </c>
      <c r="L24" s="9">
        <v>5300</v>
      </c>
      <c r="M24" s="9">
        <v>5365.1803238693174</v>
      </c>
      <c r="N24" s="9">
        <v>4935.2413086888082</v>
      </c>
      <c r="O24" s="9">
        <v>5103.0392503321527</v>
      </c>
      <c r="P24" s="9">
        <v>5203</v>
      </c>
    </row>
    <row r="25" spans="3:16" x14ac:dyDescent="0.2">
      <c r="C25" s="13" t="s">
        <v>3</v>
      </c>
      <c r="D25" s="12">
        <v>1858.2649062149835</v>
      </c>
      <c r="E25" s="12">
        <v>1791.2897591060025</v>
      </c>
      <c r="F25" s="12">
        <v>2048.174557627935</v>
      </c>
      <c r="G25" s="12">
        <v>2192.2800000000002</v>
      </c>
      <c r="H25" s="12">
        <v>2335.2953179636111</v>
      </c>
      <c r="I25" s="12">
        <v>2695.1118897471924</v>
      </c>
      <c r="J25" s="12">
        <v>2708</v>
      </c>
      <c r="K25" s="12">
        <v>2479</v>
      </c>
      <c r="L25" s="12">
        <v>2693</v>
      </c>
      <c r="M25" s="12">
        <v>2258.3603672532486</v>
      </c>
      <c r="N25" s="12">
        <v>2162.8944060339454</v>
      </c>
      <c r="O25" s="12">
        <v>2350.605947224813</v>
      </c>
      <c r="P25" s="12">
        <v>2044</v>
      </c>
    </row>
    <row r="26" spans="3:16" x14ac:dyDescent="0.2">
      <c r="C26" s="13" t="s">
        <v>4</v>
      </c>
      <c r="D26" s="12">
        <v>2382.4237888490952</v>
      </c>
      <c r="E26" s="12">
        <v>2246.5311501044084</v>
      </c>
      <c r="F26" s="12">
        <v>2628.321428571584</v>
      </c>
      <c r="G26" s="12">
        <v>2732.17</v>
      </c>
      <c r="H26" s="12">
        <v>2177.8395716858386</v>
      </c>
      <c r="I26" s="12">
        <v>2322.4084331943222</v>
      </c>
      <c r="J26" s="12">
        <v>2173</v>
      </c>
      <c r="K26" s="12">
        <v>2542</v>
      </c>
      <c r="L26" s="12">
        <v>2607</v>
      </c>
      <c r="M26" s="12">
        <v>3106.8199566160497</v>
      </c>
      <c r="N26" s="12">
        <f>569+2203.02566371681</f>
        <v>2772.02566371681</v>
      </c>
      <c r="O26" s="12">
        <v>2752.4333031073393</v>
      </c>
      <c r="P26" s="12">
        <v>3158</v>
      </c>
    </row>
    <row r="27" spans="3:16" ht="15" x14ac:dyDescent="0.2">
      <c r="C27" s="8" t="s">
        <v>9</v>
      </c>
      <c r="D27" s="9">
        <v>1682.516287785985</v>
      </c>
      <c r="E27" s="9">
        <v>1949.7439886025254</v>
      </c>
      <c r="F27" s="9">
        <v>2083</v>
      </c>
      <c r="G27" s="9">
        <v>1481.34</v>
      </c>
      <c r="H27" s="9">
        <v>2065.7810557616463</v>
      </c>
      <c r="I27" s="9">
        <v>1812.0407225621816</v>
      </c>
      <c r="J27" s="9">
        <v>2609</v>
      </c>
      <c r="K27" s="9">
        <v>2222</v>
      </c>
      <c r="L27" s="9">
        <v>1796</v>
      </c>
      <c r="M27" s="9">
        <v>3130.5464900328147</v>
      </c>
      <c r="N27" s="9">
        <v>1913.1385314518081</v>
      </c>
      <c r="O27" s="9">
        <v>1486.0835607421623</v>
      </c>
      <c r="P27" s="9">
        <v>2346</v>
      </c>
    </row>
    <row r="28" spans="3:16" x14ac:dyDescent="0.2">
      <c r="C28" s="13" t="s">
        <v>3</v>
      </c>
      <c r="D28" s="12">
        <v>670.25017737399764</v>
      </c>
      <c r="E28" s="12">
        <v>652.68186272470336</v>
      </c>
      <c r="F28" s="12">
        <v>909</v>
      </c>
      <c r="G28" s="12">
        <v>757.54</v>
      </c>
      <c r="H28" s="12">
        <v>519.96350838444323</v>
      </c>
      <c r="I28" s="12">
        <v>1602.4742060833278</v>
      </c>
      <c r="J28" s="12">
        <v>990</v>
      </c>
      <c r="K28" s="12">
        <v>1010</v>
      </c>
      <c r="L28" s="12">
        <v>883</v>
      </c>
      <c r="M28" s="12">
        <v>800.4315225707727</v>
      </c>
      <c r="N28" s="12">
        <v>1022.0270270270275</v>
      </c>
      <c r="O28" s="12">
        <v>556.38002499204197</v>
      </c>
      <c r="P28" s="12">
        <v>737</v>
      </c>
    </row>
    <row r="29" spans="3:16" x14ac:dyDescent="0.2">
      <c r="C29" s="13" t="s">
        <v>4</v>
      </c>
      <c r="D29" s="12">
        <v>1012.266110411996</v>
      </c>
      <c r="E29" s="12">
        <v>1297.0621258778222</v>
      </c>
      <c r="F29" s="12">
        <v>1174</v>
      </c>
      <c r="G29" s="12">
        <v>723.8</v>
      </c>
      <c r="H29" s="12">
        <v>1545.8175473772021</v>
      </c>
      <c r="I29" s="12">
        <v>209.56651647885383</v>
      </c>
      <c r="J29" s="12">
        <v>1619</v>
      </c>
      <c r="K29" s="12">
        <v>1619</v>
      </c>
      <c r="L29" s="12">
        <v>913</v>
      </c>
      <c r="M29" s="12">
        <v>2330.1149674620374</v>
      </c>
      <c r="N29" s="12">
        <f>124+767.346017699113</f>
        <v>891.34601769911296</v>
      </c>
      <c r="O29" s="12">
        <v>929.70353575012018</v>
      </c>
      <c r="P29" s="12">
        <v>1608</v>
      </c>
    </row>
    <row r="30" spans="3:16" ht="30" x14ac:dyDescent="0.2">
      <c r="C30" s="8" t="s">
        <v>10</v>
      </c>
      <c r="D30" s="9">
        <v>2189.9329998210246</v>
      </c>
      <c r="E30" s="9">
        <v>2403.6455968549062</v>
      </c>
      <c r="F30" s="9">
        <v>2226</v>
      </c>
      <c r="G30" s="9">
        <v>1889.72</v>
      </c>
      <c r="H30" s="9">
        <v>2013.9675085072738</v>
      </c>
      <c r="I30" s="9">
        <v>2268</v>
      </c>
      <c r="J30" s="9">
        <v>2534</v>
      </c>
      <c r="K30" s="9">
        <v>1861</v>
      </c>
      <c r="L30" s="9">
        <v>2748</v>
      </c>
      <c r="M30" s="9">
        <v>2747.1968160762935</v>
      </c>
      <c r="N30" s="9">
        <v>1915.966188683024</v>
      </c>
      <c r="O30" s="9">
        <v>2527.6678824067508</v>
      </c>
      <c r="P30" s="9">
        <v>2483</v>
      </c>
    </row>
    <row r="31" spans="3:16" x14ac:dyDescent="0.2">
      <c r="C31" s="13" t="s">
        <v>3</v>
      </c>
      <c r="D31" s="12">
        <v>439.34036851999855</v>
      </c>
      <c r="E31" s="12">
        <v>641.11693356668206</v>
      </c>
      <c r="F31" s="12">
        <v>493</v>
      </c>
      <c r="G31" s="12">
        <v>566.84</v>
      </c>
      <c r="H31" s="12">
        <v>675.78266645695032</v>
      </c>
      <c r="I31" s="12">
        <v>560</v>
      </c>
      <c r="J31" s="12">
        <v>537</v>
      </c>
      <c r="K31" s="12">
        <v>459</v>
      </c>
      <c r="L31" s="12">
        <v>679</v>
      </c>
      <c r="M31" s="12">
        <v>628.91048201989281</v>
      </c>
      <c r="N31" s="12">
        <v>356.52105593966104</v>
      </c>
      <c r="O31" s="12">
        <v>515.70102020081811</v>
      </c>
      <c r="P31" s="12">
        <v>570</v>
      </c>
    </row>
    <row r="32" spans="3:16" x14ac:dyDescent="0.2">
      <c r="C32" s="13" t="s">
        <v>4</v>
      </c>
      <c r="D32" s="12">
        <v>1750.5926313010023</v>
      </c>
      <c r="E32" s="12">
        <v>1762.5286632882244</v>
      </c>
      <c r="F32" s="12">
        <v>1734</v>
      </c>
      <c r="G32" s="12">
        <v>1322.88</v>
      </c>
      <c r="H32" s="12">
        <v>1338.1848420503225</v>
      </c>
      <c r="I32" s="12">
        <v>1708</v>
      </c>
      <c r="J32" s="12">
        <v>1997</v>
      </c>
      <c r="K32" s="12">
        <v>1402</v>
      </c>
      <c r="L32" s="12">
        <v>2069</v>
      </c>
      <c r="M32" s="12">
        <v>2118.2863340563977</v>
      </c>
      <c r="N32" s="12">
        <f>149+1410.92654867257</f>
        <v>1559.9265486725701</v>
      </c>
      <c r="O32" s="12">
        <v>2011.9668622059328</v>
      </c>
      <c r="P32" s="12">
        <v>1914</v>
      </c>
    </row>
    <row r="33" spans="3:16" ht="15" x14ac:dyDescent="0.2">
      <c r="C33" s="8" t="s">
        <v>11</v>
      </c>
      <c r="D33" s="9">
        <v>1477.699740285987</v>
      </c>
      <c r="E33" s="9">
        <v>1411.3714412537936</v>
      </c>
      <c r="F33" s="9">
        <v>1155</v>
      </c>
      <c r="G33" s="9">
        <v>1378.03</v>
      </c>
      <c r="H33" s="9">
        <v>1385.6556600322106</v>
      </c>
      <c r="I33" s="9">
        <v>2099.9734899962036</v>
      </c>
      <c r="J33" s="9">
        <v>1342</v>
      </c>
      <c r="K33" s="9">
        <v>1696</v>
      </c>
      <c r="L33" s="9">
        <v>2263</v>
      </c>
      <c r="M33" s="9">
        <v>1945.4777238198424</v>
      </c>
      <c r="N33" s="9">
        <v>1437.9045471485083</v>
      </c>
      <c r="O33" s="9">
        <v>1588.7587389965879</v>
      </c>
      <c r="P33" s="9">
        <v>1909</v>
      </c>
    </row>
    <row r="34" spans="3:16" x14ac:dyDescent="0.2">
      <c r="C34" s="13" t="s">
        <v>3</v>
      </c>
      <c r="D34" s="12">
        <v>1096.1135549079956</v>
      </c>
      <c r="E34" s="12">
        <v>1044.3429448754314</v>
      </c>
      <c r="F34" s="12">
        <v>801</v>
      </c>
      <c r="G34" s="12">
        <v>1096.8900000000001</v>
      </c>
      <c r="H34" s="12">
        <v>1062.025927082211</v>
      </c>
      <c r="I34" s="12">
        <v>689.25385675256496</v>
      </c>
      <c r="J34" s="12">
        <v>1012</v>
      </c>
      <c r="K34" s="12">
        <v>1102</v>
      </c>
      <c r="L34" s="12">
        <v>1833</v>
      </c>
      <c r="M34" s="12">
        <v>1486.5156847742903</v>
      </c>
      <c r="N34" s="12">
        <v>1140.8673790069149</v>
      </c>
      <c r="O34" s="12">
        <v>1215.4628895937371</v>
      </c>
      <c r="P34" s="12">
        <v>1475</v>
      </c>
    </row>
    <row r="35" spans="3:16" x14ac:dyDescent="0.2">
      <c r="C35" s="13" t="s">
        <v>4</v>
      </c>
      <c r="D35" s="12">
        <v>381.58618537799833</v>
      </c>
      <c r="E35" s="12">
        <v>367.02849637836221</v>
      </c>
      <c r="F35" s="12">
        <v>354</v>
      </c>
      <c r="G35" s="12">
        <v>281.14</v>
      </c>
      <c r="H35" s="12">
        <v>323.62973294999932</v>
      </c>
      <c r="I35" s="12">
        <v>1410.7196332436383</v>
      </c>
      <c r="J35" s="12">
        <v>330</v>
      </c>
      <c r="K35" s="12">
        <v>594</v>
      </c>
      <c r="L35" s="12">
        <v>430</v>
      </c>
      <c r="M35" s="12">
        <v>458.96203904555284</v>
      </c>
      <c r="N35" s="12">
        <f>99+198.024778761062</f>
        <v>297.02477876106201</v>
      </c>
      <c r="O35" s="12">
        <v>373.29584940285065</v>
      </c>
      <c r="P35" s="12">
        <v>435</v>
      </c>
    </row>
    <row r="36" spans="3:16" ht="15" x14ac:dyDescent="0.2">
      <c r="C36" s="8" t="s">
        <v>12</v>
      </c>
      <c r="D36" s="9">
        <v>734.93598952799618</v>
      </c>
      <c r="E36" s="9">
        <v>621.05364585154325</v>
      </c>
      <c r="F36" s="9">
        <v>942.60447219886566</v>
      </c>
      <c r="G36" s="9">
        <v>912.83</v>
      </c>
      <c r="H36" s="9">
        <v>889.90914952926698</v>
      </c>
      <c r="I36" s="9">
        <v>912.5081179263475</v>
      </c>
      <c r="J36" s="9">
        <v>835</v>
      </c>
      <c r="K36" s="9">
        <v>908</v>
      </c>
      <c r="L36" s="9">
        <v>946</v>
      </c>
      <c r="M36" s="9">
        <v>867.61084399537253</v>
      </c>
      <c r="N36" s="9">
        <v>679.29634837554136</v>
      </c>
      <c r="O36" s="9">
        <v>824.91073088556175</v>
      </c>
      <c r="P36" s="9">
        <v>1038</v>
      </c>
    </row>
    <row r="37" spans="3:16" x14ac:dyDescent="0.2">
      <c r="C37" s="13" t="s">
        <v>3</v>
      </c>
      <c r="D37" s="12">
        <v>411.94993772399874</v>
      </c>
      <c r="E37" s="12">
        <v>366.14029122922244</v>
      </c>
      <c r="F37" s="12">
        <v>569.79292204686817</v>
      </c>
      <c r="G37" s="12">
        <v>538.64</v>
      </c>
      <c r="H37" s="12">
        <v>563.09171443041862</v>
      </c>
      <c r="I37" s="12">
        <v>550.38528359422514</v>
      </c>
      <c r="J37" s="12">
        <v>279</v>
      </c>
      <c r="K37" s="12">
        <v>528</v>
      </c>
      <c r="L37" s="12">
        <v>543</v>
      </c>
      <c r="M37" s="12">
        <v>514.56312165263955</v>
      </c>
      <c r="N37" s="12">
        <v>332.75298554368362</v>
      </c>
      <c r="O37" s="12">
        <v>430.24919738096986</v>
      </c>
      <c r="P37" s="12">
        <v>553</v>
      </c>
    </row>
    <row r="38" spans="3:16" x14ac:dyDescent="0.2">
      <c r="C38" s="13" t="s">
        <v>4</v>
      </c>
      <c r="D38" s="12">
        <v>322.98605180399846</v>
      </c>
      <c r="E38" s="12">
        <v>254.91335462232075</v>
      </c>
      <c r="F38" s="12">
        <v>372.81155015199749</v>
      </c>
      <c r="G38" s="12">
        <v>374.18</v>
      </c>
      <c r="H38" s="12">
        <v>326.81743509884797</v>
      </c>
      <c r="I38" s="12">
        <v>362.12283433212235</v>
      </c>
      <c r="J38" s="12">
        <v>556</v>
      </c>
      <c r="K38" s="12">
        <v>380</v>
      </c>
      <c r="L38" s="12">
        <v>403</v>
      </c>
      <c r="M38" s="12">
        <v>353.04772234273292</v>
      </c>
      <c r="N38" s="12">
        <f>49.50619+297.037168141592</f>
        <v>346.54335814159202</v>
      </c>
      <c r="O38" s="12">
        <v>394.66153350459189</v>
      </c>
      <c r="P38" s="12">
        <v>485</v>
      </c>
    </row>
    <row r="39" spans="3:16" ht="15" x14ac:dyDescent="0.2">
      <c r="C39" s="8" t="s">
        <v>13</v>
      </c>
      <c r="D39" s="9">
        <v>3637.7858497794118</v>
      </c>
      <c r="E39" s="9">
        <v>3086.0338790292221</v>
      </c>
      <c r="F39" s="9">
        <v>3229.0371057608891</v>
      </c>
      <c r="G39" s="9">
        <v>3539.73</v>
      </c>
      <c r="H39" s="9">
        <v>3762.9602317445174</v>
      </c>
      <c r="I39" s="9">
        <v>3535.6152385033906</v>
      </c>
      <c r="J39" s="9">
        <v>3424</v>
      </c>
      <c r="K39" s="9">
        <v>3356</v>
      </c>
      <c r="L39" s="9">
        <v>4400</v>
      </c>
      <c r="M39" s="9">
        <v>3502.4604391172543</v>
      </c>
      <c r="N39" s="9">
        <v>3659.0429667988574</v>
      </c>
      <c r="O39" s="9">
        <v>3653.5989201911734</v>
      </c>
      <c r="P39" s="9">
        <v>4691</v>
      </c>
    </row>
    <row r="40" spans="3:16" x14ac:dyDescent="0.2">
      <c r="C40" s="13" t="s">
        <v>3</v>
      </c>
      <c r="D40" s="12">
        <v>2509.9525226240762</v>
      </c>
      <c r="E40" s="12">
        <v>2307.1936706706238</v>
      </c>
      <c r="F40" s="12">
        <v>2371.5705404112941</v>
      </c>
      <c r="G40" s="12">
        <v>2613.94</v>
      </c>
      <c r="H40" s="12">
        <v>2689.1455217029443</v>
      </c>
      <c r="I40" s="12">
        <v>2335.5825625474517</v>
      </c>
      <c r="J40" s="12">
        <v>2317</v>
      </c>
      <c r="K40" s="12">
        <v>2548</v>
      </c>
      <c r="L40" s="12">
        <v>3191</v>
      </c>
      <c r="M40" s="12">
        <v>2372.7077276205023</v>
      </c>
      <c r="N40" s="12">
        <v>2495.6473915776269</v>
      </c>
      <c r="O40" s="12">
        <v>2422.8122483554266</v>
      </c>
      <c r="P40" s="12">
        <v>2882</v>
      </c>
    </row>
    <row r="41" spans="3:16" x14ac:dyDescent="0.2">
      <c r="C41" s="13" t="s">
        <v>4</v>
      </c>
      <c r="D41" s="12">
        <v>1127.8333271549891</v>
      </c>
      <c r="E41" s="12">
        <v>778.84020835859826</v>
      </c>
      <c r="F41" s="12">
        <v>857.46656534959482</v>
      </c>
      <c r="G41" s="12">
        <v>925.78</v>
      </c>
      <c r="H41" s="12">
        <v>1073.8147100415781</v>
      </c>
      <c r="I41" s="12">
        <v>1200.0326759559389</v>
      </c>
      <c r="J41" s="12">
        <v>1107</v>
      </c>
      <c r="K41" s="12">
        <v>808</v>
      </c>
      <c r="L41" s="12">
        <v>1209</v>
      </c>
      <c r="M41" s="12">
        <v>1129.7527114967454</v>
      </c>
      <c r="N41" s="12">
        <f>346.5434+816.852212389379</f>
        <v>1163.395612389379</v>
      </c>
      <c r="O41" s="12">
        <v>1230.786671835747</v>
      </c>
      <c r="P41" s="12">
        <v>1808</v>
      </c>
    </row>
    <row r="42" spans="3:16" ht="15" x14ac:dyDescent="0.2">
      <c r="C42" s="8" t="s">
        <v>14</v>
      </c>
      <c r="D42" s="9">
        <v>538.2129189409975</v>
      </c>
      <c r="E42" s="9">
        <v>778.84020835859815</v>
      </c>
      <c r="F42" s="9">
        <v>599.76387659372529</v>
      </c>
      <c r="G42" s="9">
        <v>570.46</v>
      </c>
      <c r="H42" s="9">
        <v>617.30395350908816</v>
      </c>
      <c r="I42" s="9">
        <v>886.35601034302613</v>
      </c>
      <c r="J42" s="9">
        <v>605</v>
      </c>
      <c r="K42" s="9">
        <v>532</v>
      </c>
      <c r="L42" s="9">
        <v>591</v>
      </c>
      <c r="M42" s="9">
        <v>704.52284710892593</v>
      </c>
      <c r="N42" s="9">
        <v>892.22395499018228</v>
      </c>
      <c r="O42" s="9">
        <v>704.89386238765189</v>
      </c>
      <c r="P42" s="9">
        <v>811</v>
      </c>
    </row>
    <row r="43" spans="3:16" x14ac:dyDescent="0.2">
      <c r="C43" s="13" t="s">
        <v>3</v>
      </c>
      <c r="D43" s="12">
        <v>319.44702960699925</v>
      </c>
      <c r="E43" s="12">
        <v>345.27145422887838</v>
      </c>
      <c r="F43" s="12">
        <v>338.79579148732694</v>
      </c>
      <c r="G43" s="12">
        <v>363.29</v>
      </c>
      <c r="H43" s="12">
        <v>392.5004476457388</v>
      </c>
      <c r="I43" s="12">
        <v>588.86719058826884</v>
      </c>
      <c r="J43" s="12">
        <v>339</v>
      </c>
      <c r="K43" s="12">
        <v>413</v>
      </c>
      <c r="L43" s="12">
        <v>430</v>
      </c>
      <c r="M43" s="12">
        <v>457.38944146901298</v>
      </c>
      <c r="N43" s="12">
        <v>570.43368950345769</v>
      </c>
      <c r="O43" s="12">
        <v>446.53585588156392</v>
      </c>
      <c r="P43" s="12">
        <v>570</v>
      </c>
    </row>
    <row r="44" spans="3:16" x14ac:dyDescent="0.2">
      <c r="C44" s="13" t="s">
        <v>4</v>
      </c>
      <c r="D44" s="12">
        <v>218.76588933399972</v>
      </c>
      <c r="E44" s="12">
        <v>433.56875412971976</v>
      </c>
      <c r="F44" s="12">
        <v>260.96808510639835</v>
      </c>
      <c r="G44" s="12">
        <v>207.17</v>
      </c>
      <c r="H44" s="12">
        <v>224.80350586334907</v>
      </c>
      <c r="I44" s="12">
        <v>297.48881975475729</v>
      </c>
      <c r="J44" s="12">
        <v>266</v>
      </c>
      <c r="K44" s="12">
        <v>119</v>
      </c>
      <c r="L44" s="12">
        <v>161</v>
      </c>
      <c r="M44" s="12">
        <v>247.13340563991306</v>
      </c>
      <c r="N44" s="12">
        <f>99.01239+222.777876106194</f>
        <v>321.790266106194</v>
      </c>
      <c r="O44" s="12">
        <v>258.35800650608797</v>
      </c>
      <c r="P44" s="12">
        <v>241</v>
      </c>
    </row>
    <row r="45" spans="3:16" ht="30" x14ac:dyDescent="0.2">
      <c r="C45" s="8" t="s">
        <v>15</v>
      </c>
      <c r="D45" s="9">
        <v>2580.6347290131648</v>
      </c>
      <c r="E45" s="9">
        <v>2588.1990060720186</v>
      </c>
      <c r="F45" s="9">
        <v>2581.4164773330876</v>
      </c>
      <c r="G45" s="9">
        <v>2942.09</v>
      </c>
      <c r="H45" s="9">
        <v>3034.7226331884008</v>
      </c>
      <c r="I45" s="9">
        <v>3426.3002229302078</v>
      </c>
      <c r="J45" s="9">
        <v>3087</v>
      </c>
      <c r="K45" s="9">
        <v>4352</v>
      </c>
      <c r="L45" s="9">
        <v>3523</v>
      </c>
      <c r="M45" s="9">
        <v>4714.5434478454999</v>
      </c>
      <c r="N45" s="9">
        <v>3706.451683974562</v>
      </c>
      <c r="O45" s="9">
        <v>4666.771729654467</v>
      </c>
      <c r="P45" s="9">
        <v>5332</v>
      </c>
    </row>
    <row r="46" spans="3:16" x14ac:dyDescent="0.2">
      <c r="C46" s="13" t="s">
        <v>3</v>
      </c>
      <c r="D46" s="12">
        <v>1255.5216633189877</v>
      </c>
      <c r="E46" s="12">
        <v>1289.9221680237508</v>
      </c>
      <c r="F46" s="12">
        <v>1462.9818268770948</v>
      </c>
      <c r="G46" s="12">
        <v>1534.32</v>
      </c>
      <c r="H46" s="12">
        <v>1475.2262826343463</v>
      </c>
      <c r="I46" s="12">
        <v>1685.9958686432576</v>
      </c>
      <c r="J46" s="12">
        <v>1633</v>
      </c>
      <c r="K46" s="12">
        <v>1928</v>
      </c>
      <c r="L46" s="12">
        <v>1561</v>
      </c>
      <c r="M46" s="12">
        <v>2172.5998469778083</v>
      </c>
      <c r="N46" s="12">
        <v>1948.9817724701491</v>
      </c>
      <c r="O46" s="12">
        <v>2360.806931804138</v>
      </c>
      <c r="P46" s="12">
        <v>2195</v>
      </c>
    </row>
    <row r="47" spans="3:16" x14ac:dyDescent="0.2">
      <c r="C47" s="13" t="s">
        <v>4</v>
      </c>
      <c r="D47" s="12">
        <v>1325.1130656939886</v>
      </c>
      <c r="E47" s="12">
        <v>1298.2768380482678</v>
      </c>
      <c r="F47" s="12">
        <v>1118.4346504559931</v>
      </c>
      <c r="G47" s="12">
        <v>1407.78</v>
      </c>
      <c r="H47" s="12">
        <v>1560</v>
      </c>
      <c r="I47" s="12">
        <v>1740.3043542869502</v>
      </c>
      <c r="J47" s="12">
        <v>1454</v>
      </c>
      <c r="K47" s="12">
        <v>2424</v>
      </c>
      <c r="L47" s="12">
        <v>1962</v>
      </c>
      <c r="M47" s="12">
        <v>2541.9436008676771</v>
      </c>
      <c r="N47" s="12">
        <f>445.5558+1311.91415929203</f>
        <v>1757.4699592920301</v>
      </c>
      <c r="O47" s="12">
        <v>2305.9647978503285</v>
      </c>
      <c r="P47" s="12">
        <v>3137</v>
      </c>
    </row>
    <row r="48" spans="3:16" ht="30" x14ac:dyDescent="0.2">
      <c r="C48" s="8" t="s">
        <v>16</v>
      </c>
      <c r="D48" s="9">
        <v>1811.2533127049969</v>
      </c>
      <c r="E48" s="9">
        <v>1706.6859210621251</v>
      </c>
      <c r="F48" s="9">
        <v>2172.882587700456</v>
      </c>
      <c r="G48" s="9">
        <v>1824.83</v>
      </c>
      <c r="H48" s="9">
        <v>2054.1660939222606</v>
      </c>
      <c r="I48" s="9">
        <v>2310.7844699268835</v>
      </c>
      <c r="J48" s="9">
        <v>2607</v>
      </c>
      <c r="K48" s="9">
        <v>2611</v>
      </c>
      <c r="L48" s="9">
        <v>3432</v>
      </c>
      <c r="M48" s="9">
        <v>2715.1797529405339</v>
      </c>
      <c r="N48" s="9">
        <v>2644.768731748828</v>
      </c>
      <c r="O48" s="9">
        <v>2894.8102338747176</v>
      </c>
      <c r="P48" s="9">
        <v>3924</v>
      </c>
    </row>
    <row r="49" spans="3:16" x14ac:dyDescent="0.2">
      <c r="C49" s="13" t="s">
        <v>3</v>
      </c>
      <c r="D49" s="12">
        <v>452.39820431899841</v>
      </c>
      <c r="E49" s="12">
        <v>487.41172931876935</v>
      </c>
      <c r="F49" s="12">
        <v>569.79292204686817</v>
      </c>
      <c r="G49" s="12">
        <v>487.61</v>
      </c>
      <c r="H49" s="12">
        <v>489.90004531329305</v>
      </c>
      <c r="I49" s="12">
        <v>586.62247370084378</v>
      </c>
      <c r="J49" s="12">
        <v>619</v>
      </c>
      <c r="K49" s="12">
        <v>758</v>
      </c>
      <c r="L49" s="12">
        <v>905</v>
      </c>
      <c r="M49" s="12">
        <v>314.45524100994641</v>
      </c>
      <c r="N49" s="12">
        <v>689.27404148334449</v>
      </c>
      <c r="O49" s="12">
        <v>580.78518523817843</v>
      </c>
      <c r="P49" s="12">
        <v>570</v>
      </c>
    </row>
    <row r="50" spans="3:16" x14ac:dyDescent="0.2">
      <c r="C50" s="13" t="s">
        <v>4</v>
      </c>
      <c r="D50" s="12">
        <v>1358.855108385987</v>
      </c>
      <c r="E50" s="12">
        <v>1219.2741917433557</v>
      </c>
      <c r="F50" s="12">
        <v>1603.0896656535879</v>
      </c>
      <c r="G50" s="12">
        <v>1337.22</v>
      </c>
      <c r="H50" s="12">
        <v>1564.2660486089667</v>
      </c>
      <c r="I50" s="12">
        <v>1724.1619962260397</v>
      </c>
      <c r="J50" s="12">
        <v>1988</v>
      </c>
      <c r="K50" s="12">
        <v>1853</v>
      </c>
      <c r="L50" s="12">
        <v>2527</v>
      </c>
      <c r="M50" s="12">
        <v>2400.7245119305853</v>
      </c>
      <c r="N50" s="12">
        <f>148.51858+1806.97610619469</f>
        <v>1955.4946861946898</v>
      </c>
      <c r="O50" s="12">
        <v>2314.0250486365394</v>
      </c>
      <c r="P50" s="12">
        <v>3354</v>
      </c>
    </row>
    <row r="51" spans="3:16" ht="30" x14ac:dyDescent="0.2">
      <c r="C51" s="8" t="s">
        <v>17</v>
      </c>
      <c r="D51" s="9">
        <v>2852.5967452170639</v>
      </c>
      <c r="E51" s="9">
        <v>2914.2238437886945</v>
      </c>
      <c r="F51" s="9">
        <v>2835.1236170649436</v>
      </c>
      <c r="G51" s="9">
        <v>2700.2</v>
      </c>
      <c r="H51" s="9">
        <v>3019.2996078178921</v>
      </c>
      <c r="I51" s="9">
        <v>3024.6058548268848</v>
      </c>
      <c r="J51" s="9">
        <v>3110</v>
      </c>
      <c r="K51" s="9">
        <v>2800</v>
      </c>
      <c r="L51" s="9">
        <v>2965</v>
      </c>
      <c r="M51" s="9">
        <v>3191.4354211512532</v>
      </c>
      <c r="N51" s="9">
        <v>3286.7614796727134</v>
      </c>
      <c r="O51" s="9">
        <v>3100.1742641296569</v>
      </c>
      <c r="P51" s="9">
        <v>3794</v>
      </c>
    </row>
    <row r="52" spans="3:16" x14ac:dyDescent="0.2">
      <c r="C52" s="13" t="s">
        <v>3</v>
      </c>
      <c r="D52" s="12">
        <v>2206.5468578189489</v>
      </c>
      <c r="E52" s="12">
        <v>2245.4923966128822</v>
      </c>
      <c r="F52" s="12">
        <v>1940.3758967001488</v>
      </c>
      <c r="G52" s="12">
        <v>2102.91</v>
      </c>
      <c r="H52" s="12">
        <v>2244.2794460320961</v>
      </c>
      <c r="I52" s="12">
        <v>2219.9492551186886</v>
      </c>
      <c r="J52" s="12">
        <v>2496</v>
      </c>
      <c r="K52" s="12">
        <v>2135</v>
      </c>
      <c r="L52" s="12">
        <v>2105</v>
      </c>
      <c r="M52" s="12">
        <v>2344.1208875286889</v>
      </c>
      <c r="N52" s="12">
        <v>2519.4154619736041</v>
      </c>
      <c r="O52" s="12">
        <v>2397.3314310344313</v>
      </c>
      <c r="P52" s="12">
        <v>2698</v>
      </c>
    </row>
    <row r="53" spans="3:16" x14ac:dyDescent="0.2">
      <c r="C53" s="13" t="s">
        <v>4</v>
      </c>
      <c r="D53" s="12">
        <v>646.04988739799683</v>
      </c>
      <c r="E53" s="12">
        <v>668.73144717581238</v>
      </c>
      <c r="F53" s="12">
        <v>894.74772036479465</v>
      </c>
      <c r="G53" s="12">
        <v>597.29</v>
      </c>
      <c r="H53" s="12">
        <v>775.02016178580141</v>
      </c>
      <c r="I53" s="12">
        <v>804.65659970819615</v>
      </c>
      <c r="J53" s="12">
        <v>614</v>
      </c>
      <c r="K53" s="12">
        <v>665</v>
      </c>
      <c r="L53" s="12">
        <v>860</v>
      </c>
      <c r="M53" s="12">
        <v>847.31453362255911</v>
      </c>
      <c r="N53" s="12">
        <f>247.53097+519.815044247787</f>
        <v>767.34601424778702</v>
      </c>
      <c r="O53" s="12">
        <v>702.8428330952255</v>
      </c>
      <c r="P53" s="12">
        <v>1095</v>
      </c>
    </row>
    <row r="54" spans="3:16" ht="15" x14ac:dyDescent="0.2">
      <c r="C54" s="8" t="s">
        <v>18</v>
      </c>
      <c r="D54" s="9">
        <v>1459.906231525988</v>
      </c>
      <c r="E54" s="9">
        <v>1119.8051395326595</v>
      </c>
      <c r="F54" s="9">
        <v>1600.7021872579398</v>
      </c>
      <c r="G54" s="9">
        <v>1591.34</v>
      </c>
      <c r="H54" s="9">
        <v>2191.5969158432863</v>
      </c>
      <c r="I54" s="9">
        <v>1370.8804377388808</v>
      </c>
      <c r="J54" s="9">
        <v>1919</v>
      </c>
      <c r="K54" s="9">
        <v>1569</v>
      </c>
      <c r="L54" s="9">
        <v>2289</v>
      </c>
      <c r="M54" s="9">
        <v>2350.5537917802849</v>
      </c>
      <c r="N54" s="9">
        <v>1898.2357035982284</v>
      </c>
      <c r="O54" s="9">
        <v>2052.5843274384247</v>
      </c>
      <c r="P54" s="9">
        <v>2569</v>
      </c>
    </row>
    <row r="55" spans="3:16" x14ac:dyDescent="0.2">
      <c r="C55" s="13" t="s">
        <v>3</v>
      </c>
      <c r="D55" s="12">
        <v>600.33949715599886</v>
      </c>
      <c r="E55" s="12">
        <v>376.92989473371671</v>
      </c>
      <c r="F55" s="12">
        <v>631.39215686274565</v>
      </c>
      <c r="G55" s="12">
        <v>745.59</v>
      </c>
      <c r="H55" s="12">
        <v>881.41926086217381</v>
      </c>
      <c r="I55" s="12">
        <v>441.97144878393789</v>
      </c>
      <c r="J55" s="12">
        <v>942</v>
      </c>
      <c r="K55" s="12">
        <v>666</v>
      </c>
      <c r="L55" s="12">
        <v>837</v>
      </c>
      <c r="M55" s="12">
        <v>1114.8867635807187</v>
      </c>
      <c r="N55" s="12">
        <v>784.34632306725393</v>
      </c>
      <c r="O55" s="12">
        <v>814.71195077632478</v>
      </c>
      <c r="P55" s="12">
        <v>1022</v>
      </c>
    </row>
    <row r="56" spans="3:16" x14ac:dyDescent="0.2">
      <c r="C56" s="13" t="s">
        <v>4</v>
      </c>
      <c r="D56" s="12">
        <v>859.56673436999438</v>
      </c>
      <c r="E56" s="12">
        <v>742.87524479894284</v>
      </c>
      <c r="F56" s="12">
        <v>969.3100303951943</v>
      </c>
      <c r="G56" s="12">
        <v>845.75</v>
      </c>
      <c r="H56" s="12">
        <v>1310.1776549811125</v>
      </c>
      <c r="I56" s="12">
        <v>928.90898895494297</v>
      </c>
      <c r="J56" s="12">
        <v>977</v>
      </c>
      <c r="K56" s="12">
        <v>903</v>
      </c>
      <c r="L56" s="12">
        <v>1452</v>
      </c>
      <c r="M56" s="12">
        <v>1235.6670281995653</v>
      </c>
      <c r="N56" s="12">
        <f>272.28407+841.605309734511</f>
        <v>1113.8893797345111</v>
      </c>
      <c r="O56" s="12">
        <v>1237.8723766620999</v>
      </c>
      <c r="P56" s="12">
        <v>1547</v>
      </c>
    </row>
    <row r="57" spans="3:16" ht="30" x14ac:dyDescent="0.2">
      <c r="C57" s="8" t="s">
        <v>19</v>
      </c>
      <c r="D57" s="9">
        <v>1294.0758775999911</v>
      </c>
      <c r="E57" s="9">
        <v>890.03938320071006</v>
      </c>
      <c r="F57" s="9">
        <v>887.48677499024893</v>
      </c>
      <c r="G57" s="9">
        <v>1376.6</v>
      </c>
      <c r="H57" s="9">
        <v>1647.9713676444021</v>
      </c>
      <c r="I57" s="9">
        <v>1503.0064499145537</v>
      </c>
      <c r="J57" s="9">
        <v>2178</v>
      </c>
      <c r="K57" s="9">
        <v>1914</v>
      </c>
      <c r="L57" s="9">
        <v>2102</v>
      </c>
      <c r="M57" s="9">
        <v>2217.7677465076231</v>
      </c>
      <c r="N57" s="9">
        <v>1915.1085853501188</v>
      </c>
      <c r="O57" s="9">
        <v>2367.8726287221161</v>
      </c>
      <c r="P57" s="9">
        <v>3240</v>
      </c>
    </row>
    <row r="58" spans="3:16" x14ac:dyDescent="0.2">
      <c r="C58" s="13" t="s">
        <v>3</v>
      </c>
      <c r="D58" s="12">
        <v>651.37484922999897</v>
      </c>
      <c r="E58" s="12">
        <v>529.08444767457547</v>
      </c>
      <c r="F58" s="12">
        <v>477.39406982305178</v>
      </c>
      <c r="G58" s="12">
        <v>705.9</v>
      </c>
      <c r="H58" s="12">
        <v>962.54465339764022</v>
      </c>
      <c r="I58" s="12">
        <v>774.02185595020558</v>
      </c>
      <c r="J58" s="12">
        <v>1036</v>
      </c>
      <c r="K58" s="12">
        <v>964</v>
      </c>
      <c r="L58" s="12">
        <v>973</v>
      </c>
      <c r="M58" s="12">
        <v>1229.2341239479715</v>
      </c>
      <c r="N58" s="12">
        <v>974.49088623507282</v>
      </c>
      <c r="O58" s="12">
        <v>1076.1118833416306</v>
      </c>
      <c r="P58" s="12">
        <v>1257</v>
      </c>
    </row>
    <row r="59" spans="3:16" x14ac:dyDescent="0.2">
      <c r="C59" s="13" t="s">
        <v>4</v>
      </c>
      <c r="D59" s="12">
        <v>642.70102836999683</v>
      </c>
      <c r="E59" s="12">
        <v>360.95493552613459</v>
      </c>
      <c r="F59" s="12">
        <v>410.09270516719721</v>
      </c>
      <c r="G59" s="12">
        <v>670.7</v>
      </c>
      <c r="H59" s="12">
        <v>685.42671424676166</v>
      </c>
      <c r="I59" s="12">
        <v>728.98459396434816</v>
      </c>
      <c r="J59" s="12">
        <v>1142</v>
      </c>
      <c r="K59" s="12">
        <v>950</v>
      </c>
      <c r="L59" s="12">
        <v>1129</v>
      </c>
      <c r="M59" s="12">
        <v>988.53362255965226</v>
      </c>
      <c r="N59" s="12">
        <f>123.76549+816.852212389379</f>
        <v>940.61770238937902</v>
      </c>
      <c r="O59" s="12">
        <v>1291.7607453804858</v>
      </c>
      <c r="P59" s="12">
        <v>1984</v>
      </c>
    </row>
    <row r="60" spans="3:16" ht="30" x14ac:dyDescent="0.2">
      <c r="C60" s="8" t="s">
        <v>20</v>
      </c>
      <c r="D60" s="9">
        <v>972.37261346099433</v>
      </c>
      <c r="E60" s="9">
        <v>1228.8743829753059</v>
      </c>
      <c r="F60" s="9">
        <v>829.12830897800177</v>
      </c>
      <c r="G60" s="9">
        <v>1114.69</v>
      </c>
      <c r="H60" s="9">
        <v>1048.9402088091158</v>
      </c>
      <c r="I60" s="9">
        <v>1042.2812487300641</v>
      </c>
      <c r="J60" s="9">
        <v>1183</v>
      </c>
      <c r="K60" s="9">
        <v>1123</v>
      </c>
      <c r="L60" s="9">
        <v>1139</v>
      </c>
      <c r="M60" s="9">
        <v>1114.7442496352855</v>
      </c>
      <c r="N60" s="9">
        <v>752.57061346178398</v>
      </c>
      <c r="O60" s="9">
        <v>788.30873825083802</v>
      </c>
      <c r="P60" s="9">
        <v>1098</v>
      </c>
    </row>
    <row r="61" spans="3:16" x14ac:dyDescent="0.2">
      <c r="C61" s="13" t="s">
        <v>3</v>
      </c>
      <c r="D61" s="12">
        <v>491.81350568799894</v>
      </c>
      <c r="E61" s="12">
        <v>630.32733006218768</v>
      </c>
      <c r="F61" s="12">
        <v>400.39502630320465</v>
      </c>
      <c r="G61" s="12">
        <v>693.36</v>
      </c>
      <c r="H61" s="12">
        <v>524.12054072375668</v>
      </c>
      <c r="I61" s="12">
        <v>472.80694985306138</v>
      </c>
      <c r="J61" s="12">
        <v>585</v>
      </c>
      <c r="K61" s="12">
        <v>505</v>
      </c>
      <c r="L61" s="12">
        <v>520</v>
      </c>
      <c r="M61" s="12">
        <v>514.56312165263955</v>
      </c>
      <c r="N61" s="12">
        <v>356.52105593966104</v>
      </c>
      <c r="O61" s="12">
        <v>439.41680529694389</v>
      </c>
      <c r="P61" s="12">
        <v>570</v>
      </c>
    </row>
    <row r="62" spans="3:16" x14ac:dyDescent="0.2">
      <c r="C62" s="13" t="s">
        <v>4</v>
      </c>
      <c r="D62" s="12">
        <v>480.559107772998</v>
      </c>
      <c r="E62" s="12">
        <v>598.54705291311825</v>
      </c>
      <c r="F62" s="12">
        <v>428.73328267479707</v>
      </c>
      <c r="G62" s="12">
        <v>421.33</v>
      </c>
      <c r="H62" s="12">
        <v>524.81966808535924</v>
      </c>
      <c r="I62" s="12">
        <v>569.47429887700275</v>
      </c>
      <c r="J62" s="12">
        <v>598</v>
      </c>
      <c r="K62" s="12">
        <v>618</v>
      </c>
      <c r="L62" s="12">
        <v>619</v>
      </c>
      <c r="M62" s="12">
        <v>600.18112798264599</v>
      </c>
      <c r="N62" s="12">
        <f>74.259292+321.790265486725</f>
        <v>396.04955748672501</v>
      </c>
      <c r="O62" s="12">
        <v>348.89193295389413</v>
      </c>
      <c r="P62" s="12">
        <v>528</v>
      </c>
    </row>
    <row r="63" spans="3:16" ht="15" x14ac:dyDescent="0.2">
      <c r="C63" s="8" t="s">
        <v>21</v>
      </c>
      <c r="D63" s="9">
        <v>946.7564149699939</v>
      </c>
      <c r="E63" s="9">
        <v>844.28782806708352</v>
      </c>
      <c r="F63" s="9">
        <v>1077.9373541840614</v>
      </c>
      <c r="G63" s="9">
        <v>790.95</v>
      </c>
      <c r="H63" s="9">
        <v>892.60328837947634</v>
      </c>
      <c r="I63" s="9">
        <v>1173.1706453517384</v>
      </c>
      <c r="J63" s="9">
        <v>1014</v>
      </c>
      <c r="K63" s="9">
        <v>1077</v>
      </c>
      <c r="L63" s="9">
        <v>1151</v>
      </c>
      <c r="M63" s="9">
        <v>835.59378085961248</v>
      </c>
      <c r="N63" s="9">
        <v>1261.5503612688626</v>
      </c>
      <c r="O63" s="9">
        <v>1200.2374689959447</v>
      </c>
      <c r="P63" s="9">
        <v>1132</v>
      </c>
    </row>
    <row r="64" spans="3:16" x14ac:dyDescent="0.2">
      <c r="C64" s="13" t="s">
        <v>3</v>
      </c>
      <c r="D64" s="12">
        <v>320.04371243799903</v>
      </c>
      <c r="E64" s="12">
        <v>278.85327060509417</v>
      </c>
      <c r="F64" s="12">
        <v>369.59540889526579</v>
      </c>
      <c r="G64" s="12">
        <v>244.2</v>
      </c>
      <c r="H64" s="12">
        <v>265.94858935626655</v>
      </c>
      <c r="I64" s="12">
        <v>442.48580594270152</v>
      </c>
      <c r="J64" s="12">
        <v>278</v>
      </c>
      <c r="K64" s="12">
        <v>459</v>
      </c>
      <c r="L64" s="12">
        <v>453</v>
      </c>
      <c r="M64" s="12">
        <v>200.10788064269315</v>
      </c>
      <c r="N64" s="12">
        <v>617.96983029541241</v>
      </c>
      <c r="O64" s="12">
        <v>419.0588414883116</v>
      </c>
      <c r="P64" s="12">
        <v>436</v>
      </c>
    </row>
    <row r="65" spans="2:16" x14ac:dyDescent="0.2">
      <c r="C65" s="13" t="s">
        <v>4</v>
      </c>
      <c r="D65" s="12">
        <v>626.71270253199634</v>
      </c>
      <c r="E65" s="12">
        <v>565.43455746198936</v>
      </c>
      <c r="F65" s="12">
        <v>708.3419452887955</v>
      </c>
      <c r="G65" s="12">
        <v>546.75</v>
      </c>
      <c r="H65" s="12">
        <v>626.65469902320956</v>
      </c>
      <c r="I65" s="12">
        <v>730.68483940903684</v>
      </c>
      <c r="J65" s="12">
        <v>736</v>
      </c>
      <c r="K65" s="12">
        <v>618</v>
      </c>
      <c r="L65" s="12">
        <v>698</v>
      </c>
      <c r="M65" s="12">
        <v>635.48590021691928</v>
      </c>
      <c r="N65" s="12">
        <f>148.51858+495.061946902654</f>
        <v>643.5805269026539</v>
      </c>
      <c r="O65" s="12">
        <v>781.17862750763311</v>
      </c>
      <c r="P65" s="12">
        <v>696</v>
      </c>
    </row>
    <row r="66" spans="2:16" ht="30" x14ac:dyDescent="0.2">
      <c r="C66" s="8" t="s">
        <v>22</v>
      </c>
      <c r="D66" s="9">
        <v>3022.2963453941716</v>
      </c>
      <c r="E66" s="9">
        <v>3350.4968954411574</v>
      </c>
      <c r="F66" s="9">
        <v>3361.0060812079587</v>
      </c>
      <c r="G66" s="9">
        <v>3111.66</v>
      </c>
      <c r="H66" s="9">
        <v>3290.7256822236013</v>
      </c>
      <c r="I66" s="9">
        <v>3313.3960093830315</v>
      </c>
      <c r="J66" s="9">
        <v>3454</v>
      </c>
      <c r="K66" s="9">
        <v>2979</v>
      </c>
      <c r="L66" s="9">
        <v>3237</v>
      </c>
      <c r="M66" s="9">
        <v>4041.6101220360342</v>
      </c>
      <c r="N66" s="9">
        <v>2883.3070390415064</v>
      </c>
      <c r="O66" s="9">
        <v>2885.6399491684524</v>
      </c>
      <c r="P66" s="9">
        <v>3507</v>
      </c>
    </row>
    <row r="67" spans="2:16" x14ac:dyDescent="0.2">
      <c r="C67" s="13" t="s">
        <v>3</v>
      </c>
      <c r="D67" s="12">
        <v>266.62823669499954</v>
      </c>
      <c r="E67" s="12">
        <v>463.44158970431812</v>
      </c>
      <c r="F67" s="12">
        <v>415.79483500717407</v>
      </c>
      <c r="G67" s="12">
        <v>287.8</v>
      </c>
      <c r="H67" s="12">
        <v>319.20351060253188</v>
      </c>
      <c r="I67" s="12">
        <v>188.30492915580712</v>
      </c>
      <c r="J67" s="12">
        <v>389</v>
      </c>
      <c r="K67" s="12">
        <v>413</v>
      </c>
      <c r="L67" s="12">
        <v>226</v>
      </c>
      <c r="M67" s="12">
        <v>228.69472073450646</v>
      </c>
      <c r="N67" s="12">
        <v>308.9849151477062</v>
      </c>
      <c r="O67" s="12">
        <v>197.32825176755338</v>
      </c>
      <c r="P67" s="12">
        <v>201</v>
      </c>
    </row>
    <row r="68" spans="2:16" x14ac:dyDescent="0.2">
      <c r="C68" s="13" t="s">
        <v>4</v>
      </c>
      <c r="D68" s="12">
        <v>2755.6681086991116</v>
      </c>
      <c r="E68" s="12">
        <v>2887.0553057368393</v>
      </c>
      <c r="F68" s="12">
        <v>2945.2112462007844</v>
      </c>
      <c r="G68" s="12">
        <v>2823.85</v>
      </c>
      <c r="H68" s="12">
        <v>2971.522171621069</v>
      </c>
      <c r="I68" s="12">
        <v>3125.0910802272242</v>
      </c>
      <c r="J68" s="12">
        <v>3065</v>
      </c>
      <c r="K68" s="12">
        <v>2566</v>
      </c>
      <c r="L68" s="12">
        <v>3011</v>
      </c>
      <c r="M68" s="12">
        <v>3812.9154013015245</v>
      </c>
      <c r="N68" s="12">
        <f>24.753097+2549.56902654867</f>
        <v>2574.3221235486699</v>
      </c>
      <c r="O68" s="12">
        <v>2688.311697400899</v>
      </c>
      <c r="P68" s="12">
        <v>3305</v>
      </c>
    </row>
    <row r="69" spans="2:16" ht="15" hidden="1" x14ac:dyDescent="0.2">
      <c r="C69" s="8" t="s">
        <v>23</v>
      </c>
      <c r="D69" s="14">
        <v>4.0859539839999997</v>
      </c>
      <c r="E69" s="9">
        <v>22.1800859171192</v>
      </c>
      <c r="F69" s="14">
        <v>0</v>
      </c>
      <c r="G69" s="14">
        <v>39.15</v>
      </c>
      <c r="H69" s="14"/>
      <c r="I69" s="14">
        <v>0</v>
      </c>
      <c r="J69" s="14">
        <v>23</v>
      </c>
      <c r="K69" s="14">
        <v>0</v>
      </c>
      <c r="L69" s="14">
        <v>0</v>
      </c>
      <c r="M69" s="14"/>
      <c r="N69" s="14"/>
      <c r="O69" s="14">
        <v>8.1372605124449198</v>
      </c>
      <c r="P69" s="14">
        <v>0</v>
      </c>
    </row>
    <row r="70" spans="2:16" hidden="1" x14ac:dyDescent="0.2">
      <c r="C70" s="13" t="s">
        <v>3</v>
      </c>
      <c r="D70" s="12">
        <v>2.0344640620000001</v>
      </c>
      <c r="E70" s="12">
        <v>0</v>
      </c>
      <c r="F70" s="12">
        <v>0</v>
      </c>
      <c r="G70" s="12">
        <v>17.87</v>
      </c>
      <c r="H70" s="12"/>
      <c r="I70" s="12">
        <v>0</v>
      </c>
      <c r="J70" s="12">
        <v>23</v>
      </c>
      <c r="K70" s="12">
        <v>0</v>
      </c>
      <c r="L70" s="12">
        <v>0</v>
      </c>
      <c r="M70" s="12"/>
      <c r="N70" s="12"/>
      <c r="O70" s="12">
        <v>4.0683503384375594</v>
      </c>
      <c r="P70" s="12">
        <v>0</v>
      </c>
    </row>
    <row r="71" spans="2:16" hidden="1" x14ac:dyDescent="0.2">
      <c r="C71" s="13" t="s">
        <v>4</v>
      </c>
      <c r="D71" s="12">
        <v>2.051489922</v>
      </c>
      <c r="E71" s="12">
        <v>22.1800859171192</v>
      </c>
      <c r="F71" s="12">
        <v>0</v>
      </c>
      <c r="G71" s="12">
        <v>21.28</v>
      </c>
      <c r="H71" s="12"/>
      <c r="I71" s="12">
        <v>0</v>
      </c>
      <c r="J71" s="12">
        <v>0</v>
      </c>
      <c r="K71" s="12">
        <v>0</v>
      </c>
      <c r="L71" s="12">
        <v>0</v>
      </c>
      <c r="M71" s="12"/>
      <c r="N71" s="12"/>
      <c r="O71" s="12">
        <v>4.0689101740073603</v>
      </c>
      <c r="P71" s="12">
        <v>0</v>
      </c>
    </row>
    <row r="72" spans="2:16" ht="15" x14ac:dyDescent="0.2">
      <c r="C72" s="8" t="s">
        <v>24</v>
      </c>
      <c r="D72" s="9">
        <v>100.36223575899994</v>
      </c>
      <c r="E72" s="9">
        <v>334.69349134987277</v>
      </c>
      <c r="F72" s="9">
        <v>319.32655111864551</v>
      </c>
      <c r="G72" s="9">
        <v>20.166947732302997</v>
      </c>
      <c r="H72" s="9">
        <v>415.41734672792097</v>
      </c>
      <c r="I72" s="9">
        <v>136.70353314357439</v>
      </c>
      <c r="J72" s="9">
        <v>398</v>
      </c>
      <c r="K72" s="9">
        <v>350</v>
      </c>
      <c r="L72" s="9">
        <v>306</v>
      </c>
      <c r="M72" s="9">
        <v>712.95589077335933</v>
      </c>
      <c r="N72" s="9">
        <v>1087.2936529037779</v>
      </c>
      <c r="O72" s="9">
        <v>566.55630852987792</v>
      </c>
      <c r="P72" s="9">
        <v>628</v>
      </c>
    </row>
    <row r="73" spans="2:16" x14ac:dyDescent="0.2">
      <c r="C73" s="13" t="s">
        <v>3</v>
      </c>
      <c r="D73" s="12">
        <v>50.212870806999973</v>
      </c>
      <c r="E73" s="12">
        <v>174.57404124825638</v>
      </c>
      <c r="F73" s="12">
        <v>76.999043519847007</v>
      </c>
      <c r="G73" s="12">
        <v>20.166947732302997</v>
      </c>
      <c r="H73" s="12">
        <v>169.05521375235469</v>
      </c>
      <c r="I73" s="12">
        <v>58.577946414591295</v>
      </c>
      <c r="J73" s="12">
        <v>280</v>
      </c>
      <c r="K73" s="12">
        <v>184</v>
      </c>
      <c r="L73" s="12">
        <v>91</v>
      </c>
      <c r="M73" s="12">
        <v>571.73680183626618</v>
      </c>
      <c r="N73" s="12">
        <v>641.73790069138977</v>
      </c>
      <c r="O73" s="12">
        <v>293.95375953900094</v>
      </c>
      <c r="P73" s="12">
        <v>335</v>
      </c>
    </row>
    <row r="74" spans="2:16" x14ac:dyDescent="0.2">
      <c r="C74" s="15" t="s">
        <v>4</v>
      </c>
      <c r="D74" s="16">
        <v>50.149364951999999</v>
      </c>
      <c r="E74" s="16">
        <v>160.11945010161639</v>
      </c>
      <c r="F74" s="16">
        <v>242.32750759879849</v>
      </c>
      <c r="G74" s="16">
        <v>0</v>
      </c>
      <c r="H74" s="16">
        <v>246.36213297556628</v>
      </c>
      <c r="I74" s="16">
        <v>78.125586728983095</v>
      </c>
      <c r="J74" s="16">
        <v>118</v>
      </c>
      <c r="K74" s="16">
        <v>166</v>
      </c>
      <c r="L74" s="16">
        <v>215</v>
      </c>
      <c r="M74" s="16">
        <v>141.2190889370932</v>
      </c>
      <c r="N74" s="16">
        <f>49.50619+396.049557522123</f>
        <v>445.555747522123</v>
      </c>
      <c r="O74" s="16">
        <v>272.60254899087698</v>
      </c>
      <c r="P74" s="16">
        <v>293</v>
      </c>
    </row>
    <row r="75" spans="2:16" x14ac:dyDescent="0.2">
      <c r="C75" s="17"/>
      <c r="D75" s="18"/>
      <c r="E75" s="18"/>
      <c r="F75" s="18"/>
      <c r="G75" s="18"/>
    </row>
    <row r="76" spans="2:16" x14ac:dyDescent="0.2">
      <c r="B76" s="19" t="s">
        <v>25</v>
      </c>
      <c r="C76" s="11"/>
      <c r="D76" s="11"/>
      <c r="E76" s="11"/>
      <c r="F76" s="11"/>
      <c r="G76" s="11"/>
    </row>
    <row r="77" spans="2:16" x14ac:dyDescent="0.2">
      <c r="B77" s="11"/>
      <c r="C77" s="11"/>
      <c r="D77" s="11"/>
      <c r="E77" s="11"/>
      <c r="F77" s="11"/>
      <c r="G77" s="11"/>
    </row>
  </sheetData>
  <mergeCells count="1">
    <mergeCell ref="C7:P7"/>
  </mergeCells>
  <pageMargins left="0.7" right="0.7" top="0.75" bottom="0.75" header="0.3" footer="0.3"/>
  <pageSetup scale="5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57150</xdr:rowOff>
              </from>
              <to>
                <xdr:col>1</xdr:col>
                <xdr:colOff>428625</xdr:colOff>
                <xdr:row>4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6"/>
  <sheetViews>
    <sheetView topLeftCell="A80" zoomScale="80" zoomScaleNormal="80" workbookViewId="0">
      <selection activeCell="C96" sqref="C32:C96"/>
    </sheetView>
  </sheetViews>
  <sheetFormatPr defaultRowHeight="12.75" x14ac:dyDescent="0.2"/>
  <cols>
    <col min="2" max="2" width="61.42578125" bestFit="1" customWidth="1"/>
  </cols>
  <sheetData>
    <row r="2" spans="2:15" ht="15" x14ac:dyDescent="0.25">
      <c r="B2" s="43" t="s">
        <v>0</v>
      </c>
      <c r="C2" s="42" t="s">
        <v>1</v>
      </c>
      <c r="D2" s="42"/>
      <c r="E2" s="42" t="s">
        <v>26</v>
      </c>
      <c r="F2" s="42"/>
      <c r="G2" s="42" t="s">
        <v>27</v>
      </c>
      <c r="H2" s="42"/>
      <c r="I2" s="42" t="s">
        <v>28</v>
      </c>
      <c r="J2" s="42"/>
      <c r="K2" s="36"/>
      <c r="L2" s="22"/>
      <c r="M2" s="42" t="s">
        <v>29</v>
      </c>
      <c r="N2" s="42"/>
      <c r="O2" s="42"/>
    </row>
    <row r="3" spans="2:15" ht="45" x14ac:dyDescent="0.25">
      <c r="B3" s="44"/>
      <c r="C3" s="23" t="s">
        <v>30</v>
      </c>
      <c r="D3" s="23" t="s">
        <v>31</v>
      </c>
      <c r="E3" s="23" t="s">
        <v>30</v>
      </c>
      <c r="F3" s="23" t="s">
        <v>31</v>
      </c>
      <c r="G3" s="23" t="s">
        <v>30</v>
      </c>
      <c r="H3" s="23" t="s">
        <v>31</v>
      </c>
      <c r="I3" s="23" t="s">
        <v>30</v>
      </c>
      <c r="J3" s="23" t="s">
        <v>31</v>
      </c>
      <c r="K3" s="23"/>
      <c r="L3" s="23"/>
      <c r="M3" s="23" t="s">
        <v>26</v>
      </c>
      <c r="N3" s="24" t="s">
        <v>27</v>
      </c>
      <c r="O3" s="24" t="s">
        <v>28</v>
      </c>
    </row>
    <row r="4" spans="2:15" ht="15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2:15" ht="15" x14ac:dyDescent="0.25">
      <c r="B5" s="26" t="s">
        <v>1</v>
      </c>
      <c r="C5" s="27">
        <v>52764</v>
      </c>
      <c r="D5" s="28">
        <v>100</v>
      </c>
      <c r="E5" s="27">
        <v>21299</v>
      </c>
      <c r="F5" s="28">
        <v>100</v>
      </c>
      <c r="G5" s="27">
        <v>3955</v>
      </c>
      <c r="H5" s="28">
        <v>100</v>
      </c>
      <c r="I5" s="27">
        <v>27511</v>
      </c>
      <c r="J5" s="26">
        <v>100</v>
      </c>
      <c r="K5" s="26"/>
      <c r="L5" s="29">
        <v>40.366537790918052</v>
      </c>
      <c r="M5" s="29">
        <v>7.4956409673262074</v>
      </c>
      <c r="N5" s="29">
        <v>52.139716473353047</v>
      </c>
    </row>
    <row r="6" spans="2:15" x14ac:dyDescent="0.2">
      <c r="B6" s="30"/>
      <c r="C6" s="31"/>
      <c r="D6" s="32"/>
      <c r="E6" s="31"/>
      <c r="F6" s="32"/>
      <c r="G6" s="31"/>
      <c r="H6" s="32"/>
      <c r="I6" s="31"/>
      <c r="J6" s="30"/>
      <c r="K6" s="30"/>
      <c r="L6" s="32"/>
      <c r="M6" s="32"/>
      <c r="N6" s="32"/>
    </row>
    <row r="7" spans="2:15" x14ac:dyDescent="0.2">
      <c r="B7" s="30" t="s">
        <v>32</v>
      </c>
      <c r="C7" s="33">
        <v>317</v>
      </c>
      <c r="D7" s="34">
        <v>0.6</v>
      </c>
      <c r="E7" s="33">
        <v>117</v>
      </c>
      <c r="F7" s="34">
        <v>0.6</v>
      </c>
      <c r="G7" s="33">
        <v>0</v>
      </c>
      <c r="H7" s="34">
        <v>0</v>
      </c>
      <c r="I7" s="33">
        <v>200</v>
      </c>
      <c r="J7" s="40">
        <v>0.7</v>
      </c>
      <c r="K7" s="30"/>
      <c r="L7" s="32">
        <v>36.90851735015773</v>
      </c>
      <c r="M7" s="32">
        <v>0</v>
      </c>
      <c r="N7" s="32">
        <v>63.09148264984227</v>
      </c>
    </row>
    <row r="8" spans="2:15" x14ac:dyDescent="0.2">
      <c r="B8" s="30" t="s">
        <v>33</v>
      </c>
      <c r="C8" s="33">
        <v>58</v>
      </c>
      <c r="D8" s="34">
        <v>0.1</v>
      </c>
      <c r="E8" s="33">
        <v>34</v>
      </c>
      <c r="F8" s="34">
        <v>0.2</v>
      </c>
      <c r="G8" s="33">
        <v>0</v>
      </c>
      <c r="H8" s="34">
        <v>0</v>
      </c>
      <c r="I8" s="33">
        <v>25</v>
      </c>
      <c r="J8" s="40">
        <v>0.1</v>
      </c>
      <c r="K8" s="30"/>
      <c r="L8" s="32">
        <v>58.620689655172406</v>
      </c>
      <c r="M8" s="32">
        <v>0</v>
      </c>
      <c r="N8" s="32">
        <v>43.103448275862064</v>
      </c>
    </row>
    <row r="9" spans="2:15" x14ac:dyDescent="0.2">
      <c r="B9" s="30" t="s">
        <v>34</v>
      </c>
      <c r="C9" s="33">
        <v>637</v>
      </c>
      <c r="D9" s="34">
        <v>1.2</v>
      </c>
      <c r="E9" s="33">
        <v>201</v>
      </c>
      <c r="F9" s="34">
        <v>0.9</v>
      </c>
      <c r="G9" s="33">
        <v>37</v>
      </c>
      <c r="H9" s="34">
        <v>0.9</v>
      </c>
      <c r="I9" s="33">
        <v>400</v>
      </c>
      <c r="J9" s="40">
        <v>1.5</v>
      </c>
      <c r="K9" s="30"/>
      <c r="L9" s="32">
        <v>31.554160125588698</v>
      </c>
      <c r="M9" s="32">
        <v>5.8084772370486659</v>
      </c>
      <c r="N9" s="32">
        <v>62.794348508634222</v>
      </c>
    </row>
    <row r="10" spans="2:15" x14ac:dyDescent="0.2">
      <c r="B10" s="30" t="s">
        <v>35</v>
      </c>
      <c r="C10" s="33">
        <v>435</v>
      </c>
      <c r="D10" s="34">
        <v>0.8</v>
      </c>
      <c r="E10" s="33">
        <v>285</v>
      </c>
      <c r="F10" s="34">
        <v>1.3</v>
      </c>
      <c r="G10" s="33">
        <v>0</v>
      </c>
      <c r="H10" s="34">
        <v>0</v>
      </c>
      <c r="I10" s="33">
        <v>150</v>
      </c>
      <c r="J10" s="40">
        <v>0.5</v>
      </c>
      <c r="K10" s="30"/>
      <c r="L10" s="32">
        <v>65.517241379310349</v>
      </c>
      <c r="M10" s="32">
        <v>0</v>
      </c>
      <c r="N10" s="32">
        <v>34.482758620689658</v>
      </c>
    </row>
    <row r="11" spans="2:15" x14ac:dyDescent="0.2">
      <c r="B11" s="30" t="s">
        <v>36</v>
      </c>
      <c r="C11" s="33">
        <v>279</v>
      </c>
      <c r="D11" s="34">
        <v>0.5</v>
      </c>
      <c r="E11" s="33">
        <v>218</v>
      </c>
      <c r="F11" s="34">
        <v>1</v>
      </c>
      <c r="G11" s="33">
        <v>18</v>
      </c>
      <c r="H11" s="34">
        <v>0.5</v>
      </c>
      <c r="I11" s="33">
        <v>43</v>
      </c>
      <c r="J11" s="40">
        <v>0.2</v>
      </c>
      <c r="K11" s="30"/>
      <c r="L11" s="32">
        <v>78.136200716845877</v>
      </c>
      <c r="M11" s="33" t="s">
        <v>37</v>
      </c>
      <c r="N11" s="32">
        <v>15.412186379928317</v>
      </c>
    </row>
    <row r="12" spans="2:15" x14ac:dyDescent="0.2">
      <c r="B12" s="30" t="s">
        <v>7</v>
      </c>
      <c r="C12" s="33">
        <v>7333</v>
      </c>
      <c r="D12" s="34">
        <v>13.9</v>
      </c>
      <c r="E12" s="33">
        <v>2329</v>
      </c>
      <c r="F12" s="34">
        <v>10.9</v>
      </c>
      <c r="G12" s="33">
        <v>531</v>
      </c>
      <c r="H12" s="34">
        <v>13.4</v>
      </c>
      <c r="I12" s="33">
        <v>4473</v>
      </c>
      <c r="J12" s="40">
        <v>16.3</v>
      </c>
      <c r="K12" s="30"/>
      <c r="L12" s="32">
        <v>31.760534569753169</v>
      </c>
      <c r="M12" s="32">
        <v>7.2412382381017313</v>
      </c>
      <c r="N12" s="32">
        <v>60.998227192145094</v>
      </c>
    </row>
    <row r="13" spans="2:15" x14ac:dyDescent="0.2">
      <c r="B13" s="30" t="s">
        <v>38</v>
      </c>
      <c r="C13" s="33">
        <v>5203</v>
      </c>
      <c r="D13" s="34">
        <v>9.9</v>
      </c>
      <c r="E13" s="33">
        <v>2044</v>
      </c>
      <c r="F13" s="34">
        <v>9.6</v>
      </c>
      <c r="G13" s="33">
        <v>494</v>
      </c>
      <c r="H13" s="34">
        <v>12.5</v>
      </c>
      <c r="I13" s="33">
        <v>2664</v>
      </c>
      <c r="J13" s="40">
        <v>9.6999999999999993</v>
      </c>
      <c r="K13" s="30"/>
      <c r="L13" s="32">
        <v>39.285027868537384</v>
      </c>
      <c r="M13" s="32">
        <v>9.4945223909283101</v>
      </c>
      <c r="N13" s="32">
        <v>51.201230059581015</v>
      </c>
    </row>
    <row r="14" spans="2:15" x14ac:dyDescent="0.2">
      <c r="B14" s="30" t="s">
        <v>39</v>
      </c>
      <c r="C14" s="33">
        <v>1909</v>
      </c>
      <c r="D14" s="34">
        <v>3.6</v>
      </c>
      <c r="E14" s="33">
        <v>1475</v>
      </c>
      <c r="F14" s="34">
        <v>6.9</v>
      </c>
      <c r="G14" s="33">
        <v>92</v>
      </c>
      <c r="H14" s="34">
        <v>2.2999999999999998</v>
      </c>
      <c r="I14" s="33">
        <v>343</v>
      </c>
      <c r="J14" s="40">
        <v>1.2</v>
      </c>
      <c r="K14" s="30"/>
      <c r="L14" s="32">
        <v>77.265584075432159</v>
      </c>
      <c r="M14" s="32">
        <v>4.8192771084337354</v>
      </c>
      <c r="N14" s="32">
        <v>17.967522262964902</v>
      </c>
    </row>
    <row r="15" spans="2:15" x14ac:dyDescent="0.2">
      <c r="B15" s="30" t="s">
        <v>40</v>
      </c>
      <c r="C15" s="33">
        <v>2346</v>
      </c>
      <c r="D15" s="34">
        <v>4.4000000000000004</v>
      </c>
      <c r="E15" s="33">
        <v>737</v>
      </c>
      <c r="F15" s="34">
        <v>3.5</v>
      </c>
      <c r="G15" s="33">
        <v>384</v>
      </c>
      <c r="H15" s="34">
        <v>9.6999999999999993</v>
      </c>
      <c r="I15" s="33">
        <v>1224</v>
      </c>
      <c r="J15" s="40">
        <v>4.4000000000000004</v>
      </c>
      <c r="K15" s="30"/>
      <c r="L15" s="32">
        <v>31.415174765558397</v>
      </c>
      <c r="M15" s="32">
        <v>16.368286445012789</v>
      </c>
      <c r="N15" s="32">
        <v>52.173913043478258</v>
      </c>
    </row>
    <row r="16" spans="2:15" x14ac:dyDescent="0.2">
      <c r="B16" s="30" t="s">
        <v>10</v>
      </c>
      <c r="C16" s="33">
        <v>2483</v>
      </c>
      <c r="D16" s="34">
        <v>4.7</v>
      </c>
      <c r="E16" s="33">
        <v>570</v>
      </c>
      <c r="F16" s="34">
        <v>2.7</v>
      </c>
      <c r="G16" s="33">
        <v>165</v>
      </c>
      <c r="H16" s="34">
        <v>4.2</v>
      </c>
      <c r="I16" s="33">
        <v>1749</v>
      </c>
      <c r="J16" s="40">
        <v>6.4</v>
      </c>
      <c r="K16" s="30"/>
      <c r="L16" s="32">
        <v>22.956101490132905</v>
      </c>
      <c r="M16" s="32">
        <v>6.6451872734595243</v>
      </c>
      <c r="N16" s="32">
        <v>70.438985098670955</v>
      </c>
    </row>
    <row r="17" spans="2:15" x14ac:dyDescent="0.2">
      <c r="B17" s="30" t="s">
        <v>41</v>
      </c>
      <c r="C17" s="33">
        <v>1038</v>
      </c>
      <c r="D17" s="34">
        <v>2</v>
      </c>
      <c r="E17" s="33">
        <v>553</v>
      </c>
      <c r="F17" s="34">
        <v>2.6</v>
      </c>
      <c r="G17" s="33">
        <v>92</v>
      </c>
      <c r="H17" s="34">
        <v>2.2999999999999998</v>
      </c>
      <c r="I17" s="33">
        <v>393</v>
      </c>
      <c r="J17" s="40">
        <v>1.4</v>
      </c>
      <c r="K17" s="30"/>
      <c r="L17" s="32">
        <v>53.275529865125236</v>
      </c>
      <c r="M17" s="32">
        <v>8.8631984585741819</v>
      </c>
      <c r="N17" s="32">
        <v>37.861271676300575</v>
      </c>
    </row>
    <row r="18" spans="2:15" x14ac:dyDescent="0.2">
      <c r="B18" s="30" t="s">
        <v>42</v>
      </c>
      <c r="C18" s="33">
        <v>4691</v>
      </c>
      <c r="D18" s="34">
        <v>8.9</v>
      </c>
      <c r="E18" s="33">
        <v>2882</v>
      </c>
      <c r="F18" s="34">
        <v>13.5</v>
      </c>
      <c r="G18" s="33">
        <v>348</v>
      </c>
      <c r="H18" s="34">
        <v>8.8000000000000007</v>
      </c>
      <c r="I18" s="33">
        <v>1460</v>
      </c>
      <c r="J18" s="40">
        <v>5.3</v>
      </c>
      <c r="K18" s="30"/>
      <c r="L18" s="32">
        <v>61.436793860584096</v>
      </c>
      <c r="M18" s="32">
        <v>7.4184608825410363</v>
      </c>
      <c r="N18" s="32">
        <v>31.123427840545727</v>
      </c>
    </row>
    <row r="19" spans="2:15" x14ac:dyDescent="0.2">
      <c r="B19" s="30" t="s">
        <v>43</v>
      </c>
      <c r="C19" s="33">
        <v>811</v>
      </c>
      <c r="D19" s="34">
        <v>1.5</v>
      </c>
      <c r="E19" s="33">
        <v>570</v>
      </c>
      <c r="F19" s="34">
        <v>2.7</v>
      </c>
      <c r="G19" s="33">
        <v>73</v>
      </c>
      <c r="H19" s="34">
        <v>1.9</v>
      </c>
      <c r="I19" s="33">
        <v>168</v>
      </c>
      <c r="J19" s="40">
        <v>0.6</v>
      </c>
      <c r="K19" s="30"/>
      <c r="L19" s="32">
        <v>70.283600493218245</v>
      </c>
      <c r="M19" s="32">
        <v>9.001233045622687</v>
      </c>
      <c r="N19" s="32">
        <v>20.715166461159061</v>
      </c>
    </row>
    <row r="20" spans="2:15" x14ac:dyDescent="0.2">
      <c r="B20" s="30" t="s">
        <v>44</v>
      </c>
      <c r="C20" s="33">
        <v>5332</v>
      </c>
      <c r="D20" s="34">
        <v>10.1</v>
      </c>
      <c r="E20" s="33">
        <v>2195</v>
      </c>
      <c r="F20" s="34">
        <v>10.3</v>
      </c>
      <c r="G20" s="33">
        <v>439</v>
      </c>
      <c r="H20" s="34">
        <v>11.1</v>
      </c>
      <c r="I20" s="33">
        <v>2698</v>
      </c>
      <c r="J20" s="40">
        <v>9.8000000000000007</v>
      </c>
      <c r="K20" s="30"/>
      <c r="L20" s="32">
        <v>41.166541635408855</v>
      </c>
      <c r="M20" s="32">
        <v>8.2333083270817706</v>
      </c>
      <c r="N20" s="32">
        <v>50.600150037509373</v>
      </c>
    </row>
    <row r="21" spans="2:15" x14ac:dyDescent="0.2">
      <c r="B21" s="30" t="s">
        <v>45</v>
      </c>
      <c r="C21" s="33">
        <v>3924</v>
      </c>
      <c r="D21" s="34">
        <v>7.4</v>
      </c>
      <c r="E21" s="33">
        <v>570</v>
      </c>
      <c r="F21" s="34">
        <v>2.7</v>
      </c>
      <c r="G21" s="33">
        <v>183</v>
      </c>
      <c r="H21" s="34">
        <v>4.5999999999999996</v>
      </c>
      <c r="I21" s="33">
        <v>3171</v>
      </c>
      <c r="J21" s="40">
        <v>11.5</v>
      </c>
      <c r="K21" s="30"/>
      <c r="L21" s="32">
        <v>14.525993883792049</v>
      </c>
      <c r="M21" s="32">
        <v>4.6636085626911319</v>
      </c>
      <c r="N21" s="32">
        <v>80.810397553516822</v>
      </c>
    </row>
    <row r="22" spans="2:15" x14ac:dyDescent="0.2">
      <c r="B22" s="30" t="s">
        <v>46</v>
      </c>
      <c r="C22" s="33">
        <v>3794</v>
      </c>
      <c r="D22" s="34">
        <v>7.2</v>
      </c>
      <c r="E22" s="33">
        <v>2698</v>
      </c>
      <c r="F22" s="34">
        <v>12.7</v>
      </c>
      <c r="G22" s="33">
        <v>146</v>
      </c>
      <c r="H22" s="34">
        <v>3.7</v>
      </c>
      <c r="I22" s="33">
        <v>949</v>
      </c>
      <c r="J22" s="40">
        <v>3.5</v>
      </c>
      <c r="K22" s="30"/>
      <c r="L22" s="32">
        <v>71.112282551396945</v>
      </c>
      <c r="M22" s="32">
        <v>3.8481813389562469</v>
      </c>
      <c r="N22" s="32">
        <v>25.013178703215605</v>
      </c>
    </row>
    <row r="23" spans="2:15" x14ac:dyDescent="0.2">
      <c r="B23" s="30" t="s">
        <v>18</v>
      </c>
      <c r="C23" s="33">
        <v>2569</v>
      </c>
      <c r="D23" s="34">
        <v>4.9000000000000004</v>
      </c>
      <c r="E23" s="33">
        <v>1022</v>
      </c>
      <c r="F23" s="34">
        <v>4.8</v>
      </c>
      <c r="G23" s="33">
        <v>256</v>
      </c>
      <c r="H23" s="34">
        <v>6.5</v>
      </c>
      <c r="I23" s="33">
        <v>1291</v>
      </c>
      <c r="J23" s="40">
        <v>4.7</v>
      </c>
      <c r="K23" s="30"/>
      <c r="L23" s="32">
        <v>39.782016348773844</v>
      </c>
      <c r="M23" s="32">
        <v>9.964966913195795</v>
      </c>
      <c r="N23" s="32">
        <v>50.253016738030368</v>
      </c>
    </row>
    <row r="24" spans="2:15" x14ac:dyDescent="0.2">
      <c r="B24" s="30" t="s">
        <v>47</v>
      </c>
      <c r="C24" s="33">
        <v>3240</v>
      </c>
      <c r="D24" s="34">
        <v>6.1</v>
      </c>
      <c r="E24" s="33">
        <v>1257</v>
      </c>
      <c r="F24" s="34">
        <v>5.9</v>
      </c>
      <c r="G24" s="33">
        <v>330</v>
      </c>
      <c r="H24" s="34">
        <v>8.3000000000000007</v>
      </c>
      <c r="I24" s="33">
        <v>1654</v>
      </c>
      <c r="J24" s="40">
        <v>6</v>
      </c>
      <c r="K24" s="30"/>
      <c r="L24" s="32">
        <v>38.796296296296298</v>
      </c>
      <c r="M24" s="32">
        <v>10.185185185185185</v>
      </c>
      <c r="N24" s="32">
        <v>51.049382716049386</v>
      </c>
    </row>
    <row r="25" spans="2:15" x14ac:dyDescent="0.2">
      <c r="B25" s="30" t="s">
        <v>48</v>
      </c>
      <c r="C25" s="33">
        <v>1098</v>
      </c>
      <c r="D25" s="34">
        <v>2.1</v>
      </c>
      <c r="E25" s="33">
        <v>570</v>
      </c>
      <c r="F25" s="34">
        <v>2.7</v>
      </c>
      <c r="G25" s="33">
        <v>110</v>
      </c>
      <c r="H25" s="34">
        <v>2.8</v>
      </c>
      <c r="I25" s="33">
        <v>418</v>
      </c>
      <c r="J25" s="40">
        <v>1.5</v>
      </c>
      <c r="K25" s="30"/>
      <c r="L25" s="32">
        <v>51.912568306010932</v>
      </c>
      <c r="M25" s="32">
        <v>10.018214936247723</v>
      </c>
      <c r="N25" s="32">
        <v>38.069216757741344</v>
      </c>
    </row>
    <row r="26" spans="2:15" x14ac:dyDescent="0.2">
      <c r="B26" s="30" t="s">
        <v>49</v>
      </c>
      <c r="C26" s="33">
        <v>1132</v>
      </c>
      <c r="D26" s="34">
        <v>2.1</v>
      </c>
      <c r="E26" s="33">
        <v>436</v>
      </c>
      <c r="F26" s="34">
        <v>2</v>
      </c>
      <c r="G26" s="33">
        <v>110</v>
      </c>
      <c r="H26" s="34">
        <v>2.8</v>
      </c>
      <c r="I26" s="33">
        <v>586</v>
      </c>
      <c r="J26" s="40">
        <v>2.1</v>
      </c>
      <c r="K26" s="30"/>
      <c r="L26" s="32">
        <v>38.515901060070675</v>
      </c>
      <c r="M26" s="32">
        <v>9.7173144876325086</v>
      </c>
      <c r="N26" s="32">
        <v>51.766784452296818</v>
      </c>
    </row>
    <row r="27" spans="2:15" x14ac:dyDescent="0.2">
      <c r="B27" s="30" t="s">
        <v>22</v>
      </c>
      <c r="C27" s="33">
        <v>3507</v>
      </c>
      <c r="D27" s="34">
        <v>6.6</v>
      </c>
      <c r="E27" s="33">
        <v>201</v>
      </c>
      <c r="F27" s="34">
        <v>0.9</v>
      </c>
      <c r="G27" s="33">
        <v>128</v>
      </c>
      <c r="H27" s="34">
        <v>3.2</v>
      </c>
      <c r="I27" s="33">
        <v>3177</v>
      </c>
      <c r="J27" s="40">
        <v>11.5</v>
      </c>
      <c r="K27" s="30"/>
      <c r="L27" s="32">
        <v>5.7313943541488452</v>
      </c>
      <c r="M27" s="32">
        <v>3.6498431708012551</v>
      </c>
      <c r="N27" s="32">
        <v>90.590248075278012</v>
      </c>
    </row>
    <row r="28" spans="2:15" x14ac:dyDescent="0.2">
      <c r="B28" s="30" t="s">
        <v>52</v>
      </c>
      <c r="C28" s="33">
        <v>0</v>
      </c>
      <c r="D28" s="34">
        <v>0</v>
      </c>
      <c r="E28" s="33">
        <v>0</v>
      </c>
      <c r="F28" s="34">
        <v>0</v>
      </c>
      <c r="G28" s="33">
        <v>0</v>
      </c>
      <c r="H28" s="34">
        <v>0</v>
      </c>
      <c r="I28" s="33">
        <v>0</v>
      </c>
      <c r="J28" s="40">
        <v>0</v>
      </c>
      <c r="K28" s="30"/>
      <c r="L28" s="32"/>
      <c r="M28" s="32"/>
      <c r="N28" s="32"/>
    </row>
    <row r="29" spans="2:15" x14ac:dyDescent="0.2">
      <c r="B29" s="30" t="s">
        <v>50</v>
      </c>
      <c r="C29" s="33">
        <v>628</v>
      </c>
      <c r="D29" s="34">
        <v>1.2</v>
      </c>
      <c r="E29" s="33">
        <v>335</v>
      </c>
      <c r="F29" s="34">
        <v>1.6</v>
      </c>
      <c r="G29" s="33">
        <v>18</v>
      </c>
      <c r="H29" s="34">
        <v>0.5</v>
      </c>
      <c r="I29" s="33">
        <v>275</v>
      </c>
      <c r="J29" s="40">
        <v>1</v>
      </c>
      <c r="K29" s="30"/>
      <c r="L29" s="32">
        <v>53.34394904458599</v>
      </c>
      <c r="M29" s="33" t="s">
        <v>37</v>
      </c>
      <c r="N29" s="32">
        <v>43.789808917197455</v>
      </c>
    </row>
    <row r="30" spans="2:15" x14ac:dyDescent="0.2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2" spans="2:15" x14ac:dyDescent="0.2">
      <c r="B32" s="30" t="s">
        <v>1</v>
      </c>
      <c r="C32" s="39">
        <f>C5</f>
        <v>52764</v>
      </c>
    </row>
    <row r="34" spans="2:3" x14ac:dyDescent="0.2">
      <c r="B34" s="37" t="s">
        <v>32</v>
      </c>
      <c r="C34" s="38">
        <f>C7</f>
        <v>317</v>
      </c>
    </row>
    <row r="35" spans="2:3" x14ac:dyDescent="0.2">
      <c r="B35" s="37" t="s">
        <v>3</v>
      </c>
      <c r="C35" s="33">
        <f>E7</f>
        <v>117</v>
      </c>
    </row>
    <row r="36" spans="2:3" x14ac:dyDescent="0.2">
      <c r="B36" s="37" t="s">
        <v>4</v>
      </c>
      <c r="C36" s="33">
        <f>G7+I7</f>
        <v>200</v>
      </c>
    </row>
    <row r="37" spans="2:3" x14ac:dyDescent="0.2">
      <c r="B37" s="37" t="s">
        <v>51</v>
      </c>
      <c r="C37" s="38">
        <f>C8+C9</f>
        <v>695</v>
      </c>
    </row>
    <row r="38" spans="2:3" x14ac:dyDescent="0.2">
      <c r="B38" s="37" t="s">
        <v>3</v>
      </c>
      <c r="C38" s="33">
        <f>E8+E9</f>
        <v>235</v>
      </c>
    </row>
    <row r="39" spans="2:3" x14ac:dyDescent="0.2">
      <c r="B39" s="37" t="s">
        <v>4</v>
      </c>
      <c r="C39" s="33">
        <f>G8+G9+I8+I9</f>
        <v>462</v>
      </c>
    </row>
    <row r="40" spans="2:3" x14ac:dyDescent="0.2">
      <c r="B40" s="37" t="s">
        <v>6</v>
      </c>
      <c r="C40" s="38">
        <f>C10+C11</f>
        <v>714</v>
      </c>
    </row>
    <row r="41" spans="2:3" x14ac:dyDescent="0.2">
      <c r="B41" s="37" t="s">
        <v>3</v>
      </c>
      <c r="C41" s="33">
        <f>E10+E11</f>
        <v>503</v>
      </c>
    </row>
    <row r="42" spans="2:3" x14ac:dyDescent="0.2">
      <c r="B42" s="37" t="s">
        <v>4</v>
      </c>
      <c r="C42" s="33">
        <f>G10+G11+I10+I11</f>
        <v>211</v>
      </c>
    </row>
    <row r="43" spans="2:3" x14ac:dyDescent="0.2">
      <c r="B43" s="37" t="s">
        <v>7</v>
      </c>
      <c r="C43" s="38">
        <f>C12</f>
        <v>7333</v>
      </c>
    </row>
    <row r="44" spans="2:3" x14ac:dyDescent="0.2">
      <c r="B44" s="37" t="s">
        <v>3</v>
      </c>
      <c r="C44" s="33">
        <f>E12</f>
        <v>2329</v>
      </c>
    </row>
    <row r="45" spans="2:3" x14ac:dyDescent="0.2">
      <c r="B45" s="37" t="s">
        <v>4</v>
      </c>
      <c r="C45" s="33">
        <f>G12+I12</f>
        <v>5004</v>
      </c>
    </row>
    <row r="46" spans="2:3" x14ac:dyDescent="0.2">
      <c r="B46" s="37" t="s">
        <v>38</v>
      </c>
      <c r="C46" s="38">
        <f>C13</f>
        <v>5203</v>
      </c>
    </row>
    <row r="47" spans="2:3" x14ac:dyDescent="0.2">
      <c r="B47" s="37" t="s">
        <v>3</v>
      </c>
      <c r="C47" s="33">
        <f>E13</f>
        <v>2044</v>
      </c>
    </row>
    <row r="48" spans="2:3" x14ac:dyDescent="0.2">
      <c r="B48" s="37" t="s">
        <v>4</v>
      </c>
      <c r="C48" s="33">
        <f>G13+I13</f>
        <v>3158</v>
      </c>
    </row>
    <row r="49" spans="2:3" x14ac:dyDescent="0.2">
      <c r="B49" s="37" t="s">
        <v>40</v>
      </c>
      <c r="C49" s="38">
        <f>C15</f>
        <v>2346</v>
      </c>
    </row>
    <row r="50" spans="2:3" x14ac:dyDescent="0.2">
      <c r="B50" s="37" t="s">
        <v>3</v>
      </c>
      <c r="C50" s="33">
        <f>E15</f>
        <v>737</v>
      </c>
    </row>
    <row r="51" spans="2:3" x14ac:dyDescent="0.2">
      <c r="B51" s="37" t="s">
        <v>4</v>
      </c>
      <c r="C51" s="33">
        <f>G15+I15</f>
        <v>1608</v>
      </c>
    </row>
    <row r="52" spans="2:3" x14ac:dyDescent="0.2">
      <c r="B52" s="37" t="s">
        <v>10</v>
      </c>
      <c r="C52" s="38">
        <f>C16</f>
        <v>2483</v>
      </c>
    </row>
    <row r="53" spans="2:3" x14ac:dyDescent="0.2">
      <c r="B53" s="37" t="s">
        <v>3</v>
      </c>
      <c r="C53" s="33">
        <f>E16</f>
        <v>570</v>
      </c>
    </row>
    <row r="54" spans="2:3" x14ac:dyDescent="0.2">
      <c r="B54" s="37" t="s">
        <v>4</v>
      </c>
      <c r="C54" s="33">
        <f>G16+I16</f>
        <v>1914</v>
      </c>
    </row>
    <row r="55" spans="2:3" x14ac:dyDescent="0.2">
      <c r="B55" s="37" t="s">
        <v>39</v>
      </c>
      <c r="C55" s="38">
        <f>C14</f>
        <v>1909</v>
      </c>
    </row>
    <row r="56" spans="2:3" x14ac:dyDescent="0.2">
      <c r="B56" s="37" t="s">
        <v>3</v>
      </c>
      <c r="C56" s="33">
        <f>E14</f>
        <v>1475</v>
      </c>
    </row>
    <row r="57" spans="2:3" x14ac:dyDescent="0.2">
      <c r="B57" s="37" t="s">
        <v>4</v>
      </c>
      <c r="C57" s="33">
        <f>G14+I14</f>
        <v>435</v>
      </c>
    </row>
    <row r="58" spans="2:3" x14ac:dyDescent="0.2">
      <c r="B58" s="37" t="s">
        <v>41</v>
      </c>
      <c r="C58" s="38">
        <f>C17</f>
        <v>1038</v>
      </c>
    </row>
    <row r="59" spans="2:3" x14ac:dyDescent="0.2">
      <c r="B59" s="37" t="s">
        <v>3</v>
      </c>
      <c r="C59" s="33">
        <f>E17</f>
        <v>553</v>
      </c>
    </row>
    <row r="60" spans="2:3" x14ac:dyDescent="0.2">
      <c r="B60" s="37" t="s">
        <v>4</v>
      </c>
      <c r="C60" s="33">
        <f>G17+I17</f>
        <v>485</v>
      </c>
    </row>
    <row r="61" spans="2:3" x14ac:dyDescent="0.2">
      <c r="B61" s="37" t="s">
        <v>42</v>
      </c>
      <c r="C61" s="38">
        <f>C18</f>
        <v>4691</v>
      </c>
    </row>
    <row r="62" spans="2:3" x14ac:dyDescent="0.2">
      <c r="B62" s="37" t="s">
        <v>3</v>
      </c>
      <c r="C62" s="33">
        <f>E18</f>
        <v>2882</v>
      </c>
    </row>
    <row r="63" spans="2:3" x14ac:dyDescent="0.2">
      <c r="B63" s="37" t="s">
        <v>4</v>
      </c>
      <c r="C63" s="33">
        <f>G18+I18</f>
        <v>1808</v>
      </c>
    </row>
    <row r="64" spans="2:3" x14ac:dyDescent="0.2">
      <c r="B64" s="37" t="s">
        <v>43</v>
      </c>
      <c r="C64" s="38">
        <f>C19</f>
        <v>811</v>
      </c>
    </row>
    <row r="65" spans="2:3" x14ac:dyDescent="0.2">
      <c r="B65" s="37" t="s">
        <v>3</v>
      </c>
      <c r="C65" s="33">
        <f>E19</f>
        <v>570</v>
      </c>
    </row>
    <row r="66" spans="2:3" x14ac:dyDescent="0.2">
      <c r="B66" s="37" t="s">
        <v>4</v>
      </c>
      <c r="C66" s="33">
        <f>G19+I19</f>
        <v>241</v>
      </c>
    </row>
    <row r="67" spans="2:3" x14ac:dyDescent="0.2">
      <c r="B67" s="37" t="s">
        <v>44</v>
      </c>
      <c r="C67" s="38">
        <f>C20</f>
        <v>5332</v>
      </c>
    </row>
    <row r="68" spans="2:3" x14ac:dyDescent="0.2">
      <c r="B68" s="37" t="s">
        <v>3</v>
      </c>
      <c r="C68" s="33">
        <f>E20</f>
        <v>2195</v>
      </c>
    </row>
    <row r="69" spans="2:3" x14ac:dyDescent="0.2">
      <c r="B69" s="37" t="s">
        <v>4</v>
      </c>
      <c r="C69" s="33">
        <f>G20+I20</f>
        <v>3137</v>
      </c>
    </row>
    <row r="70" spans="2:3" x14ac:dyDescent="0.2">
      <c r="B70" s="37" t="s">
        <v>45</v>
      </c>
      <c r="C70" s="38">
        <f>C21</f>
        <v>3924</v>
      </c>
    </row>
    <row r="71" spans="2:3" x14ac:dyDescent="0.2">
      <c r="B71" s="37" t="s">
        <v>3</v>
      </c>
      <c r="C71" s="33">
        <f>E21</f>
        <v>570</v>
      </c>
    </row>
    <row r="72" spans="2:3" x14ac:dyDescent="0.2">
      <c r="B72" s="37" t="s">
        <v>4</v>
      </c>
      <c r="C72" s="33">
        <f>G21+I21</f>
        <v>3354</v>
      </c>
    </row>
    <row r="73" spans="2:3" x14ac:dyDescent="0.2">
      <c r="B73" s="37" t="s">
        <v>46</v>
      </c>
      <c r="C73" s="38">
        <f>C22</f>
        <v>3794</v>
      </c>
    </row>
    <row r="74" spans="2:3" x14ac:dyDescent="0.2">
      <c r="B74" s="37" t="s">
        <v>3</v>
      </c>
      <c r="C74" s="33">
        <f>E22</f>
        <v>2698</v>
      </c>
    </row>
    <row r="75" spans="2:3" x14ac:dyDescent="0.2">
      <c r="B75" s="37" t="s">
        <v>4</v>
      </c>
      <c r="C75" s="33">
        <f>G22+I22</f>
        <v>1095</v>
      </c>
    </row>
    <row r="76" spans="2:3" x14ac:dyDescent="0.2">
      <c r="B76" s="37" t="s">
        <v>18</v>
      </c>
      <c r="C76" s="38">
        <f>C23</f>
        <v>2569</v>
      </c>
    </row>
    <row r="77" spans="2:3" x14ac:dyDescent="0.2">
      <c r="B77" s="37" t="s">
        <v>3</v>
      </c>
      <c r="C77" s="33">
        <f>E23</f>
        <v>1022</v>
      </c>
    </row>
    <row r="78" spans="2:3" x14ac:dyDescent="0.2">
      <c r="B78" s="37" t="s">
        <v>4</v>
      </c>
      <c r="C78" s="33">
        <f>G23+I23</f>
        <v>1547</v>
      </c>
    </row>
    <row r="79" spans="2:3" x14ac:dyDescent="0.2">
      <c r="B79" s="37" t="s">
        <v>47</v>
      </c>
      <c r="C79" s="38">
        <f>C24</f>
        <v>3240</v>
      </c>
    </row>
    <row r="80" spans="2:3" x14ac:dyDescent="0.2">
      <c r="B80" s="37" t="s">
        <v>3</v>
      </c>
      <c r="C80" s="33">
        <f>E24</f>
        <v>1257</v>
      </c>
    </row>
    <row r="81" spans="2:3" x14ac:dyDescent="0.2">
      <c r="B81" s="37" t="s">
        <v>4</v>
      </c>
      <c r="C81" s="33">
        <f>G24+I24</f>
        <v>1984</v>
      </c>
    </row>
    <row r="82" spans="2:3" x14ac:dyDescent="0.2">
      <c r="B82" s="37" t="s">
        <v>48</v>
      </c>
      <c r="C82" s="38">
        <f>C25</f>
        <v>1098</v>
      </c>
    </row>
    <row r="83" spans="2:3" x14ac:dyDescent="0.2">
      <c r="B83" s="37" t="s">
        <v>3</v>
      </c>
      <c r="C83" s="33">
        <f>E25</f>
        <v>570</v>
      </c>
    </row>
    <row r="84" spans="2:3" x14ac:dyDescent="0.2">
      <c r="B84" s="37" t="s">
        <v>4</v>
      </c>
      <c r="C84" s="33">
        <f>G25+I25</f>
        <v>528</v>
      </c>
    </row>
    <row r="85" spans="2:3" x14ac:dyDescent="0.2">
      <c r="B85" s="37" t="s">
        <v>49</v>
      </c>
      <c r="C85" s="38">
        <f>C26</f>
        <v>1132</v>
      </c>
    </row>
    <row r="86" spans="2:3" x14ac:dyDescent="0.2">
      <c r="B86" s="37" t="s">
        <v>3</v>
      </c>
      <c r="C86" s="33">
        <f>E26</f>
        <v>436</v>
      </c>
    </row>
    <row r="87" spans="2:3" x14ac:dyDescent="0.2">
      <c r="B87" s="37" t="s">
        <v>4</v>
      </c>
      <c r="C87" s="33">
        <f>G26+I26</f>
        <v>696</v>
      </c>
    </row>
    <row r="88" spans="2:3" x14ac:dyDescent="0.2">
      <c r="B88" s="37" t="s">
        <v>22</v>
      </c>
      <c r="C88" s="38">
        <f>C27</f>
        <v>3507</v>
      </c>
    </row>
    <row r="89" spans="2:3" x14ac:dyDescent="0.2">
      <c r="B89" s="37" t="s">
        <v>3</v>
      </c>
      <c r="C89" s="33">
        <f>E27</f>
        <v>201</v>
      </c>
    </row>
    <row r="90" spans="2:3" x14ac:dyDescent="0.2">
      <c r="B90" s="37" t="s">
        <v>4</v>
      </c>
      <c r="C90" s="33">
        <f>G27+I27</f>
        <v>3305</v>
      </c>
    </row>
    <row r="91" spans="2:3" x14ac:dyDescent="0.2">
      <c r="B91" s="30" t="s">
        <v>52</v>
      </c>
      <c r="C91" s="38">
        <f>C28</f>
        <v>0</v>
      </c>
    </row>
    <row r="92" spans="2:3" x14ac:dyDescent="0.2">
      <c r="B92" s="37" t="s">
        <v>3</v>
      </c>
      <c r="C92" s="33">
        <f>E28</f>
        <v>0</v>
      </c>
    </row>
    <row r="93" spans="2:3" x14ac:dyDescent="0.2">
      <c r="B93" s="37" t="s">
        <v>4</v>
      </c>
      <c r="C93" s="33">
        <f>G28+I28</f>
        <v>0</v>
      </c>
    </row>
    <row r="94" spans="2:3" x14ac:dyDescent="0.2">
      <c r="B94" s="37" t="s">
        <v>50</v>
      </c>
      <c r="C94" s="38">
        <f>C29</f>
        <v>628</v>
      </c>
    </row>
    <row r="95" spans="2:3" x14ac:dyDescent="0.2">
      <c r="B95" s="37" t="s">
        <v>3</v>
      </c>
      <c r="C95" s="33">
        <f>E29</f>
        <v>335</v>
      </c>
    </row>
    <row r="96" spans="2:3" x14ac:dyDescent="0.2">
      <c r="B96" s="37" t="s">
        <v>4</v>
      </c>
      <c r="C96" s="33">
        <f>G29+I29</f>
        <v>293</v>
      </c>
    </row>
  </sheetData>
  <mergeCells count="6">
    <mergeCell ref="M2:O2"/>
    <mergeCell ref="B2:B3"/>
    <mergeCell ref="C2:D2"/>
    <mergeCell ref="E2:F2"/>
    <mergeCell ref="G2:H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.04b</vt:lpstr>
      <vt:lpstr>Sheet1</vt:lpstr>
      <vt:lpstr>'.04b'!Print_Area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White, Tameshia</cp:lastModifiedBy>
  <dcterms:created xsi:type="dcterms:W3CDTF">2017-10-18T20:45:56Z</dcterms:created>
  <dcterms:modified xsi:type="dcterms:W3CDTF">2022-09-06T20:56:43Z</dcterms:modified>
</cp:coreProperties>
</file>